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lockStructure="1"/>
  <bookViews>
    <workbookView xWindow="0" yWindow="0" windowWidth="7470" windowHeight="2175"/>
  </bookViews>
  <sheets>
    <sheet name="NEF_ND" sheetId="1" r:id="rId1"/>
  </sheets>
  <definedNames>
    <definedName name="ANEXO">#REF!</definedName>
    <definedName name="_xlnm.Print_Area" localSheetId="0">NEF_ND!$B$1:$G$331</definedName>
    <definedName name="_xlnm.Print_Titles" localSheetId="0">NEF_ND!$1:$3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F68" i="1"/>
  <c r="E68" i="1"/>
  <c r="F77" i="1" l="1"/>
  <c r="F78" i="1" s="1"/>
  <c r="C247" i="1" l="1"/>
  <c r="C239" i="1"/>
  <c r="F215" i="1"/>
  <c r="C189" i="1"/>
  <c r="C132" i="1" s="1"/>
  <c r="H132" i="1" s="1"/>
  <c r="C133" i="1"/>
  <c r="C176" i="1"/>
  <c r="F162" i="1"/>
  <c r="C154" i="1"/>
  <c r="C143" i="1"/>
  <c r="F145" i="1"/>
  <c r="C152" i="1"/>
  <c r="D78" i="1" l="1"/>
  <c r="E78" i="1"/>
  <c r="D77" i="1"/>
  <c r="C41" i="1" l="1"/>
  <c r="C40" i="1"/>
  <c r="C19" i="1"/>
  <c r="C10" i="1"/>
  <c r="C8" i="1"/>
  <c r="C7" i="1" s="1"/>
  <c r="C249" i="1" l="1"/>
  <c r="D239" i="1"/>
  <c r="D249" i="1" s="1"/>
  <c r="C213" i="1" l="1"/>
  <c r="C206" i="1"/>
  <c r="C201" i="1"/>
  <c r="F163" i="1"/>
  <c r="C126" i="1"/>
  <c r="C87" i="1"/>
  <c r="G31" i="1"/>
  <c r="G34" i="1"/>
  <c r="G35" i="1" s="1"/>
  <c r="F273" i="1" l="1"/>
  <c r="F308" i="1" l="1"/>
  <c r="F285" i="1"/>
  <c r="F260" i="1"/>
  <c r="F253" i="1"/>
  <c r="F280" i="1"/>
  <c r="F264" i="1" l="1"/>
  <c r="F85" i="1"/>
  <c r="E85" i="1"/>
  <c r="D85" i="1"/>
  <c r="C220" i="1"/>
  <c r="G111" i="1"/>
  <c r="G112" i="1"/>
  <c r="G113" i="1"/>
  <c r="G114" i="1"/>
  <c r="G110" i="1"/>
  <c r="F115" i="1"/>
  <c r="C105" i="1" s="1"/>
  <c r="E115" i="1"/>
  <c r="C104" i="1" s="1"/>
  <c r="D115" i="1"/>
  <c r="C103" i="1" s="1"/>
  <c r="C81" i="1" l="1"/>
  <c r="G115" i="1"/>
  <c r="C60" i="1" l="1"/>
  <c r="C37" i="1" l="1"/>
  <c r="C44" i="1"/>
  <c r="C165" i="1" l="1"/>
  <c r="C200" i="1"/>
  <c r="C140" i="1" l="1"/>
  <c r="C137" i="1"/>
  <c r="C134" i="1"/>
  <c r="C233" i="1" l="1"/>
  <c r="F317" i="1" l="1"/>
  <c r="D232" i="1"/>
  <c r="C232" i="1"/>
  <c r="C124" i="1" l="1"/>
  <c r="C54" i="1"/>
  <c r="C98" i="1"/>
  <c r="C93" i="1" s="1"/>
  <c r="C123" i="1" l="1"/>
  <c r="C59" i="1"/>
  <c r="C6" i="1" s="1"/>
  <c r="C101" i="1" l="1"/>
</calcChain>
</file>

<file path=xl/comments1.xml><?xml version="1.0" encoding="utf-8"?>
<comments xmlns="http://schemas.openxmlformats.org/spreadsheetml/2006/main">
  <authors>
    <author>Diana Jimenez</author>
  </authors>
  <commentList>
    <comment ref="C150" authorId="0" shapeId="0">
      <text>
        <r>
          <rPr>
            <b/>
            <sz val="9"/>
            <color indexed="81"/>
            <rFont val="Tahoma"/>
            <family val="2"/>
          </rPr>
          <t>Diana Jimenez:</t>
        </r>
        <r>
          <rPr>
            <sz val="9"/>
            <color indexed="81"/>
            <rFont val="Tahoma"/>
            <family val="2"/>
          </rPr>
          <t xml:space="preserve">
ingresos por intereses</t>
        </r>
      </text>
    </comment>
    <comment ref="C152" authorId="0" shapeId="0">
      <text>
        <r>
          <rPr>
            <b/>
            <sz val="9"/>
            <color indexed="81"/>
            <rFont val="Tahoma"/>
            <family val="2"/>
          </rPr>
          <t xml:space="preserve">Diana Jimenez:
moratorios 4173-11 y 10
</t>
        </r>
      </text>
    </comment>
    <comment ref="C235" authorId="0" shapeId="0">
      <text>
        <r>
          <rPr>
            <b/>
            <sz val="9"/>
            <color indexed="81"/>
            <rFont val="Tahoma"/>
            <family val="2"/>
          </rPr>
          <t>Diana Jimenez:</t>
        </r>
        <r>
          <rPr>
            <sz val="9"/>
            <color indexed="81"/>
            <rFont val="Tahoma"/>
            <family val="2"/>
          </rPr>
          <t xml:space="preserve">
AUXILIAR DE TODO EL AÑO DE BIENES MUEBLES</t>
        </r>
      </text>
    </comment>
    <comment ref="C236" authorId="0" shapeId="0">
      <text>
        <r>
          <rPr>
            <b/>
            <sz val="9"/>
            <color indexed="81"/>
            <rFont val="Tahoma"/>
            <family val="2"/>
          </rPr>
          <t>Diana Jimenez:</t>
        </r>
        <r>
          <rPr>
            <sz val="9"/>
            <color indexed="81"/>
            <rFont val="Tahoma"/>
            <family val="2"/>
          </rPr>
          <t xml:space="preserve">
AUXILIAR DE TODO EL AÑO DE BIENES INMUEBLES</t>
        </r>
      </text>
    </comment>
    <comment ref="F315" authorId="0" shapeId="0">
      <text>
        <r>
          <rPr>
            <b/>
            <sz val="9"/>
            <color indexed="81"/>
            <rFont val="Tahoma"/>
            <family val="2"/>
          </rPr>
          <t>Diana Jimenez:</t>
        </r>
        <r>
          <rPr>
            <sz val="9"/>
            <color indexed="81"/>
            <rFont val="Tahoma"/>
            <family val="2"/>
          </rPr>
          <t xml:space="preserve">
pasivos pce e ichisal
</t>
        </r>
      </text>
    </comment>
  </commentList>
</comments>
</file>

<file path=xl/sharedStrings.xml><?xml version="1.0" encoding="utf-8"?>
<sst xmlns="http://schemas.openxmlformats.org/spreadsheetml/2006/main" count="384" uniqueCount="310">
  <si>
    <t xml:space="preserve">Notas a los Estados Financieros </t>
  </si>
  <si>
    <t>I) NOTAS AL ESTADO DE SITUACIÓN FINANCIERA</t>
  </si>
  <si>
    <t>ACTIVO</t>
  </si>
  <si>
    <t>A. Efectivo y Equivalentes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</si>
  <si>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</si>
  <si>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</si>
  <si>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</si>
  <si>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</si>
  <si>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</si>
  <si>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</si>
  <si>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</si>
  <si>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</si>
  <si>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</si>
  <si>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</si>
  <si>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</si>
  <si>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</si>
  <si>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</si>
  <si>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</si>
  <si>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</si>
  <si>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</si>
  <si>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 xml:space="preserve">c) Conveniencia de su aplicación dada la naturaleza de los mismos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</si>
  <si>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</si>
  <si>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</si>
  <si>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</si>
  <si>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</si>
  <si>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</si>
  <si>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</si>
  <si>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</si>
  <si>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</si>
  <si>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</si>
  <si>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</si>
  <si>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</si>
  <si>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</si>
  <si>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</si>
  <si>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</si>
  <si>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</si>
  <si>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</si>
  <si>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</si>
  <si>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</si>
  <si>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</si>
  <si>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</si>
  <si>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</si>
  <si>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</si>
  <si>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</si>
  <si>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</si>
  <si>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</si>
  <si>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</si>
  <si>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</si>
  <si>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</si>
  <si>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</si>
  <si>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</si>
  <si>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</si>
  <si>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</si>
  <si>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</si>
  <si>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</si>
  <si>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</si>
  <si>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</si>
  <si>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</si>
  <si>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</si>
  <si>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</si>
  <si>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</si>
  <si>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</si>
  <si>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</si>
  <si>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</si>
  <si>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</si>
  <si>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</si>
  <si>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</si>
  <si>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</si>
  <si>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</si>
  <si>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</si>
  <si>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</si>
  <si>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</si>
  <si>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</si>
  <si>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</si>
  <si>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</si>
  <si>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</si>
  <si>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</si>
  <si>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</si>
  <si>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</si>
  <si>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</si>
  <si>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</si>
  <si>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</si>
  <si>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</si>
  <si>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</si>
  <si>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</si>
  <si>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</si>
  <si>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</si>
  <si>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</si>
  <si>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 xml:space="preserve">3. Participaciones y aportaciones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</si>
  <si>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</si>
  <si>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</si>
  <si>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</si>
  <si>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</si>
  <si>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</si>
  <si>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</si>
  <si>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</si>
  <si>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</si>
  <si>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</si>
  <si>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</si>
  <si>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</si>
  <si>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</si>
  <si>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</si>
  <si>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</si>
  <si>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</si>
  <si>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</si>
  <si>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</si>
  <si>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</si>
  <si>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</si>
  <si>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 xml:space="preserve">Ahorro/Desahorro antes de rubros Extraordinarios </t>
  </si>
  <si>
    <t>Movimientos de partidas (o rubros) que no afectan al efectivo.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</si>
  <si>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</si>
  <si>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</si>
  <si>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</si>
  <si>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</si>
  <si>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</si>
  <si>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</si>
  <si>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</si>
  <si>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</si>
  <si>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</si>
  <si>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</si>
  <si>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</si>
  <si>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</si>
  <si>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</si>
  <si>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</si>
  <si>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</si>
  <si>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</si>
  <si>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</si>
  <si>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</si>
  <si>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</si>
  <si>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</si>
  <si>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</si>
  <si>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</si>
  <si>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</si>
  <si>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</si>
  <si>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</si>
  <si>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</si>
  <si>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</si>
  <si>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</si>
  <si>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</si>
  <si>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</si>
  <si>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</si>
  <si>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</si>
  <si>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</si>
  <si>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</si>
  <si>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</si>
  <si>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</si>
  <si>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</si>
  <si>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</si>
  <si>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</si>
  <si>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</si>
  <si>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</si>
  <si>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</si>
  <si>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</si>
  <si>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</si>
  <si>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</si>
  <si>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3.7  Otros Gastos Contables No Presupuestarios</t>
  </si>
  <si>
    <t>4. Total de Gastos Contables</t>
  </si>
  <si>
    <t>COMISION ESTATAL DE VIVIENDA, SUELO E INFRAESTRUCTURA DEL ESTADO DE CHIHUAHUA</t>
  </si>
  <si>
    <t>III) NOTAS AL ESTADO DE VARIACION EN LA HACIENDA PUBLICA</t>
  </si>
  <si>
    <t xml:space="preserve"> </t>
  </si>
  <si>
    <t>.</t>
  </si>
  <si>
    <t>Inversión Pública</t>
  </si>
  <si>
    <t>Provisiones</t>
  </si>
  <si>
    <t>2023</t>
  </si>
  <si>
    <t>Ingresos Contables No Presupuestarios</t>
  </si>
  <si>
    <t>Otros Ingresos Contables no Presupuestarios:</t>
  </si>
  <si>
    <t>Incremento de Cartera de Programas de Vivienda Hipotecario por actualización de Salario Mínimo</t>
  </si>
  <si>
    <t xml:space="preserve">                Total</t>
  </si>
  <si>
    <t>Ingresos Presupuestarios No Contables</t>
  </si>
  <si>
    <t>Otros Ingresos Presupuestario no Contables:</t>
  </si>
  <si>
    <t xml:space="preserve">                  Ingresos por Venta de Terrenos</t>
  </si>
  <si>
    <t xml:space="preserve">               Total</t>
  </si>
  <si>
    <t xml:space="preserve">                  Ingresos por Venta de Viv. Y Lotes</t>
  </si>
  <si>
    <t xml:space="preserve">                  Ingresos por Venta de Programas</t>
  </si>
  <si>
    <t xml:space="preserve">                  Ingresos por Venta de Vivienda</t>
  </si>
  <si>
    <t>4. Intereses, Comisiones, otros Gtos. De la Deuda Pública</t>
  </si>
  <si>
    <t xml:space="preserve">5. Otros gastos y perdidas extraordinarias </t>
  </si>
  <si>
    <t>6. Ingresos y gastos extraordinarios, que en lo individual representen el 10% o más del total de los gastos</t>
  </si>
  <si>
    <t>VI) CONCILIACION ENTRE LOS EGRESOS PRESUPUESTARIOS Y LOS GASTOS CONTABLES</t>
  </si>
  <si>
    <t>V) CONCILIACIÓN ENTRE LOS INGRESOS PRESUPUESTARIOS Y CONTABLES.</t>
  </si>
  <si>
    <t>2024</t>
  </si>
  <si>
    <t>b) Método de valuación aplicados a los inventarios</t>
  </si>
  <si>
    <t>Bajo protesta de decir verdad, declaramos que los Estados Financieros y sus Notas, son razonablemente correctos y son responsabilidad del emisor.</t>
  </si>
  <si>
    <t>Responsabilidad sobre la presentación razonable de la información contable</t>
  </si>
  <si>
    <t>1.Cuentas de Gasto Corriente</t>
  </si>
  <si>
    <t>2. Fondos con afectación específica, tipo y monto de los mismos</t>
  </si>
  <si>
    <t>3. Inversiones financieras</t>
  </si>
  <si>
    <t>Son importes por Fondos destinados a financiar el pago de adeudos pendientes a cargo de Deudores en caso de fallecimiento de los mismos.</t>
  </si>
  <si>
    <t>Son recursos de la Entidad depositados en cuentas de Inversiones en 5 Instituciones Financieras, cuya recuperación se efectuará en un plazo menor a tres meses.</t>
  </si>
  <si>
    <t>Los movimientos y existencias de los Bienes para su Transformación o Consumo del Almacen, se registran bajo el Método de Identificación Espacífica y anualmente, se lleva a cabo el levantamiento fisico.</t>
  </si>
  <si>
    <t>Refleja el Costo real de cada artículo disponible y elimina los efectos de la inflación o las variaciones de precios en los inventarios, ya que no son costos estimados.</t>
  </si>
  <si>
    <t>Buen estado en general</t>
  </si>
  <si>
    <t>El método utilizado para la actualización y aplicación de la Depreciación de los Bienes Muebles e Inmuebles, se registra según los parámetros de la vida útil de acuerdo a las principales Reglas de Registro y Valoración del Patrimonio publicadas por el Consejo Nacional de Armonización Contable (CONAC)</t>
  </si>
  <si>
    <t>De acuerdo al las Bases y Normas establecidas en el Manual de Contabilidad Gubernamental para el Sector Paraestatal y conforme a los Lineamientos del Consejo de Armonización Contable (CONAC)</t>
  </si>
  <si>
    <t>Viviendas en Comodato</t>
  </si>
  <si>
    <t>Préstamo de la Deuda Pública a Corto Plazo</t>
  </si>
  <si>
    <t>Préstamo de la Deuda Pública a Largo Plazo</t>
  </si>
  <si>
    <t>En base al Metodo de Identificación Específica, valorando el costo real de cada artículo que se encuentre en el Inventario.</t>
  </si>
  <si>
    <t>Corresponde a  ingresos  por Rendimientos Bancarios generados en las Cuentas Productivas</t>
  </si>
  <si>
    <t xml:space="preserve">Corresponde a los ingresos por Intereses Moratorios por el Financiamiento de Casas Habitación </t>
  </si>
  <si>
    <t>ALTA</t>
  </si>
  <si>
    <t>Aportaciones</t>
  </si>
  <si>
    <t>CONCEPTO</t>
  </si>
  <si>
    <t>IMPORTE</t>
  </si>
  <si>
    <t>CUENTA</t>
  </si>
  <si>
    <t>DEPRECIACION ACUMULADA</t>
  </si>
  <si>
    <t>DEPRECIACION DEL EJERCICIO</t>
  </si>
  <si>
    <t>TASA ANUAL</t>
  </si>
  <si>
    <t>FACTIBILIDAD DE COBRO</t>
  </si>
  <si>
    <t>DEUDORES DIVERSOS POR COBRAR A CORTO PLZ</t>
  </si>
  <si>
    <t>IVA por Acreditar</t>
  </si>
  <si>
    <t>DOCUMENTOS POR COBRAR A LARGO PLAZO</t>
  </si>
  <si>
    <t>Subsidio Estatal pendiente de Recibir</t>
  </si>
  <si>
    <t>Cuentas por Cobrar Vivienda</t>
  </si>
  <si>
    <t>Cuentas por Cobrar Mejoramiento</t>
  </si>
  <si>
    <t>Terrenos en Breña</t>
  </si>
  <si>
    <t>Pensiones Civiles del Estado</t>
  </si>
  <si>
    <t>Enganches Financiados</t>
  </si>
  <si>
    <t>Otros</t>
  </si>
  <si>
    <t>Viviendas recuperadas Infonavit</t>
  </si>
  <si>
    <t>DESCRIPCIÓN                                                LARGO PLAZO</t>
  </si>
  <si>
    <t>DESCRIPCIÓN                 CORTO PLAZO</t>
  </si>
  <si>
    <t>OTROS DERECHOS A RECIBIR EFECTIVO O EQUIVAL</t>
  </si>
  <si>
    <t>TERRENOS</t>
  </si>
  <si>
    <t>VIVIENDA</t>
  </si>
  <si>
    <t>EDIFICIOS Y CONSTRUCCIONES</t>
  </si>
  <si>
    <t>MUEBLES DE OFICINA</t>
  </si>
  <si>
    <t>EQUIPO DE COMPUTO</t>
  </si>
  <si>
    <t>MOBILIARIO Y EQ. EDUCACIONAL</t>
  </si>
  <si>
    <t>EQUIPO DE TRANSPORTE</t>
  </si>
  <si>
    <t>MAQUINARIA Y EQ. DE CONSTRUCCIÓN</t>
  </si>
  <si>
    <t>SISTEMA DE AIRE ACONDICIONADO</t>
  </si>
  <si>
    <t>COMODATO-MOBILIARIO Y EQUIPO</t>
  </si>
  <si>
    <t>EQUIPO DE COMUNICACIÓN</t>
  </si>
  <si>
    <t>MAQUINARIA Y EQUIPO</t>
  </si>
  <si>
    <t>EQUIPO TÉCNICO</t>
  </si>
  <si>
    <t>CARTELERAS</t>
  </si>
  <si>
    <t>90 DÍAS</t>
  </si>
  <si>
    <t>180 DÍAS</t>
  </si>
  <si>
    <t>365 DÍAS</t>
  </si>
  <si>
    <t>PLAZO</t>
  </si>
  <si>
    <t>TOTAL</t>
  </si>
  <si>
    <t>PROVEEDORES POR PAGAR</t>
  </si>
  <si>
    <t>SERVICIOS PERSONALES POR PAGAR CORTO PLZ.</t>
  </si>
  <si>
    <t>TRANSFERENCIAS POR PAGAR A CORTO PLAZO</t>
  </si>
  <si>
    <t>RETENCIONES Y CONTRIBUCIONES</t>
  </si>
  <si>
    <t>OTRAS CUENTAS POR PAGAR A CORTO PLAZO</t>
  </si>
  <si>
    <t>Se informará acerca de los Fondos con Afectación Específica, tipo y monto de los mismos.</t>
  </si>
  <si>
    <t>Se elaborará una relación de las Cuentas y Documentos por Pagar en una desagregación por su tipo, monto y vencimiento.</t>
  </si>
  <si>
    <t>Venta de Bases de Licitación</t>
  </si>
  <si>
    <t>Ingresos por Venta de Vivienda</t>
  </si>
  <si>
    <t>Ingresos por Seguros</t>
  </si>
  <si>
    <t>Ingresos por Venta de Vivienda y Lotes</t>
  </si>
  <si>
    <t>Otros Ingresos</t>
  </si>
  <si>
    <t>Subsidio por Servicios Personales</t>
  </si>
  <si>
    <t>Subsidio por Gasto Operativo y Crédito Bancario</t>
  </si>
  <si>
    <t>SERVICIOS PERSONALES</t>
  </si>
  <si>
    <t>MATERIALES Y SUMINISTROS</t>
  </si>
  <si>
    <t>SERVICIOS GENERALES</t>
  </si>
  <si>
    <t>ESTIMACIONES. DEPRECIACIONES Y AMORTIZACIONES</t>
  </si>
  <si>
    <t>BONIFICACIONES, DONACIONES, ESTIMACION DE CTAS. INCOBR.</t>
  </si>
  <si>
    <t>Resultado del Ejercicio</t>
  </si>
  <si>
    <t>Resultado de Ejercicios Anteriores</t>
  </si>
  <si>
    <t>AMORTIZACION ACUMULADA</t>
  </si>
  <si>
    <t>AMORTIZACION DEL EJERCICIO</t>
  </si>
  <si>
    <t>ACTIVOS INTANGIBLES</t>
  </si>
  <si>
    <t>ACTIVOS DIFERIDOS</t>
  </si>
  <si>
    <t>Ctas. Por Cobrar</t>
  </si>
  <si>
    <t>Ingresos por Venta de Programas</t>
  </si>
  <si>
    <t>Constancia de Liberación de Adeudo y Obligaciones</t>
  </si>
  <si>
    <t>Sello de Avalúo y Firma</t>
  </si>
  <si>
    <t>Ingresos por Vivienda Recuperada-Infonavit</t>
  </si>
  <si>
    <t>OTROS FONDOS DE TERCEROS- Fondo de Jubilación</t>
  </si>
  <si>
    <t>PROVISIÓN PARA CONTINGENCIAS A LARGO PLAZO- NIF D-3 Beneficios a Empleados</t>
  </si>
  <si>
    <t>Contratos Obras de Infraestruct.</t>
  </si>
  <si>
    <t>Subsidio Aportaciones Pensiones Civiles del Estado</t>
  </si>
  <si>
    <t>Subsidio Servicio Médico ICHISAL</t>
  </si>
  <si>
    <t xml:space="preserve"> Corresponde a la Estimación Trimestral sobre Cuentas Incobrables</t>
  </si>
  <si>
    <t xml:space="preserve">              Disminución del Exceso de Provisiones de Cuentas Incobrables</t>
  </si>
  <si>
    <r>
      <t xml:space="preserve">Estos Rubros son importes destinados a Gastos de Funcionamiento de la Entidad integrandose de la siguienten manera: 
</t>
    </r>
    <r>
      <rPr>
        <b/>
        <sz val="10"/>
        <rFont val="Arial"/>
        <family val="2"/>
      </rPr>
      <t>Efectivo</t>
    </r>
    <r>
      <rPr>
        <sz val="10"/>
        <rFont val="Arial"/>
        <family val="2"/>
      </rPr>
      <t xml:space="preserve">.- Se compone de 6 Fondos Revolventes asignados a diferentes Direcciones del Organismo por un total de $ 61,000.00 
</t>
    </r>
    <r>
      <rPr>
        <b/>
        <sz val="10"/>
        <rFont val="Arial"/>
        <family val="2"/>
      </rPr>
      <t>Bancos</t>
    </r>
    <r>
      <rPr>
        <sz val="10"/>
        <rFont val="Arial"/>
        <family val="2"/>
      </rPr>
      <t xml:space="preserve">.- Se integra por 6 Cuentas Bancarias destinadas a la recuperación de Programas y Gastos de Operación de la Entidad, siendo este por un total de $ 3,118,210.84
</t>
    </r>
    <r>
      <rPr>
        <b/>
        <sz val="10"/>
        <rFont val="Arial"/>
        <family val="2"/>
      </rPr>
      <t>Depósitos de Fondos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 Terceros</t>
    </r>
    <r>
      <rPr>
        <sz val="10"/>
        <rFont val="Arial"/>
        <family val="2"/>
      </rPr>
      <t>.- Son Depósitos en Garantía a Terceros constituidos por 8 Obligaciones Contractuales para su administración por un total de $ 3,750,034.93</t>
    </r>
  </si>
  <si>
    <t>Total Documentos por Cobrar a Largo Plazo</t>
  </si>
  <si>
    <t>Totales</t>
  </si>
  <si>
    <t xml:space="preserve"> Ingresos y Otros Beneficios</t>
  </si>
  <si>
    <t>A. Ingresos de Gestión</t>
  </si>
  <si>
    <t>Ingresos por Venta de terrenos</t>
  </si>
  <si>
    <t>Ingresos por Intereses (Moratorios, Financiamiento y Bancarios)</t>
  </si>
  <si>
    <t>Ingresos por Cartas de Liberacion, Sello de Avaluo o firma y Bases de Licitacion</t>
  </si>
  <si>
    <t xml:space="preserve"> Corresponde al Incremento en Cartera de Programa de Viviendas Hipotecarias por actualización de Salario Mínimo y otros.</t>
  </si>
  <si>
    <t>TRANSFERENCIAS INTERNAS</t>
  </si>
  <si>
    <t>AYUDAS SOCIALES</t>
  </si>
  <si>
    <t>PENSIONES Y JUBILACIONES</t>
  </si>
  <si>
    <t>TRANSFERENCIAS AL EXTERIOR</t>
  </si>
  <si>
    <t>1. Bienes disponibles para su transformacion (aquéllos que se encuentren en la cuenta de Inventarios)</t>
  </si>
  <si>
    <t>Depreciación  y amortizacion</t>
  </si>
  <si>
    <t>3.4 Otros Gastos</t>
  </si>
  <si>
    <t>3.5  Inversion publica no capitalizable</t>
  </si>
  <si>
    <t>3.6  Materiales y suministros</t>
  </si>
  <si>
    <t xml:space="preserve">NOTAS DE DESGLOSE </t>
  </si>
  <si>
    <t>31 DE DICEMBRE DE 2024
(cifras en pesos)</t>
  </si>
  <si>
    <t>Depositos de Fondos de terceros en Garantia</t>
  </si>
  <si>
    <t>CUENTAS POR COBRAR A CORTO PLAZO</t>
  </si>
  <si>
    <t>Corto plazo de Vivienda y mejoramiento</t>
  </si>
  <si>
    <t>PRESTAMOS OTORGADOS A CORTO PLAZO</t>
  </si>
  <si>
    <t>Monto retenido por el banco x demanda laboral</t>
  </si>
  <si>
    <t>B. Derechos a Recibir Efectivo y Equivalentes y Bienes o Servicios a Recibir corto y largo plazo.</t>
  </si>
  <si>
    <t>Cesion de Obligaciones</t>
  </si>
  <si>
    <t>Subsidio Programa de Mejoramiento</t>
  </si>
  <si>
    <t xml:space="preserve">              Ingresos Venta de Activo</t>
  </si>
  <si>
    <t>Donacion de Activos</t>
  </si>
  <si>
    <t>Ingresos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</si>
</sst>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MS Sans Serif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0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 wrapText="1"/>
    </xf>
    <xf numFmtId="9" fontId="7" fillId="0" borderId="0" xfId="4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43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9" fontId="17" fillId="0" borderId="54" xfId="0" applyNumberFormat="1" applyFont="1" applyFill="1" applyBorder="1" applyAlignment="1">
      <alignment vertical="center"/>
    </xf>
    <xf numFmtId="165" fontId="17" fillId="0" borderId="14" xfId="0" applyNumberFormat="1" applyFont="1" applyBorder="1" applyAlignment="1" applyProtection="1">
      <alignment horizontal="right" vertical="center"/>
      <protection locked="0"/>
    </xf>
    <xf numFmtId="165" fontId="17" fillId="0" borderId="57" xfId="0" applyNumberFormat="1" applyFont="1" applyBorder="1" applyAlignment="1" applyProtection="1">
      <alignment horizontal="right" vertical="center"/>
      <protection locked="0"/>
    </xf>
    <xf numFmtId="165" fontId="17" fillId="0" borderId="36" xfId="0" applyNumberFormat="1" applyFont="1" applyBorder="1" applyAlignment="1" applyProtection="1">
      <alignment horizontal="right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3" borderId="9" xfId="0" applyFont="1" applyFill="1" applyBorder="1" applyAlignment="1">
      <alignment vertical="center" wrapText="1"/>
    </xf>
    <xf numFmtId="0" fontId="10" fillId="3" borderId="46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52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53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16" fillId="0" borderId="50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0" fillId="0" borderId="40" xfId="0" applyNumberFormat="1" applyFont="1" applyFill="1" applyBorder="1" applyAlignment="1">
      <alignment horizontal="left" vertical="center" wrapText="1"/>
    </xf>
    <xf numFmtId="49" fontId="17" fillId="0" borderId="40" xfId="0" applyNumberFormat="1" applyFont="1" applyFill="1" applyBorder="1" applyAlignment="1">
      <alignment horizontal="left" vertical="center" wrapText="1"/>
    </xf>
    <xf numFmtId="49" fontId="17" fillId="0" borderId="42" xfId="0" applyNumberFormat="1" applyFont="1" applyFill="1" applyBorder="1" applyAlignment="1">
      <alignment horizontal="left" vertical="center" wrapText="1"/>
    </xf>
    <xf numFmtId="49" fontId="17" fillId="0" borderId="54" xfId="0" applyNumberFormat="1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/>
    </xf>
    <xf numFmtId="0" fontId="19" fillId="0" borderId="1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7" fillId="0" borderId="40" xfId="0" applyNumberFormat="1" applyFont="1" applyBorder="1" applyAlignment="1">
      <alignment horizontal="left" vertical="center"/>
    </xf>
    <xf numFmtId="49" fontId="17" fillId="0" borderId="45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0" fillId="0" borderId="40" xfId="0" applyNumberFormat="1" applyFont="1" applyFill="1" applyBorder="1" applyAlignment="1">
      <alignment horizontal="left" vertical="center"/>
    </xf>
    <xf numFmtId="49" fontId="17" fillId="0" borderId="43" xfId="0" applyNumberFormat="1" applyFont="1" applyFill="1" applyBorder="1" applyAlignment="1">
      <alignment horizontal="left" vertical="center" wrapText="1"/>
    </xf>
    <xf numFmtId="43" fontId="7" fillId="0" borderId="0" xfId="0" applyNumberFormat="1" applyFont="1" applyFill="1" applyBorder="1" applyAlignment="1">
      <alignment vertical="center"/>
    </xf>
    <xf numFmtId="49" fontId="17" fillId="0" borderId="40" xfId="0" applyNumberFormat="1" applyFont="1" applyBorder="1" applyAlignment="1">
      <alignment horizontal="left" vertical="center" wrapText="1"/>
    </xf>
    <xf numFmtId="9" fontId="7" fillId="0" borderId="0" xfId="4" applyFont="1" applyFill="1" applyBorder="1" applyAlignment="1">
      <alignment vertical="center"/>
    </xf>
    <xf numFmtId="49" fontId="10" fillId="0" borderId="40" xfId="0" applyNumberFormat="1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49" fontId="17" fillId="0" borderId="42" xfId="0" applyNumberFormat="1" applyFont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7" fillId="0" borderId="11" xfId="0" applyNumberFormat="1" applyFont="1" applyFill="1" applyBorder="1" applyAlignment="1">
      <alignment horizontal="left" vertical="center" wrapText="1"/>
    </xf>
    <xf numFmtId="37" fontId="19" fillId="0" borderId="13" xfId="3" applyNumberFormat="1" applyFont="1" applyFill="1" applyBorder="1" applyAlignment="1">
      <alignment horizontal="right" vertical="center" wrapText="1"/>
    </xf>
    <xf numFmtId="37" fontId="19" fillId="0" borderId="22" xfId="3" applyNumberFormat="1" applyFont="1" applyFill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/>
    </xf>
    <xf numFmtId="49" fontId="17" fillId="0" borderId="20" xfId="0" applyNumberFormat="1" applyFont="1" applyFill="1" applyBorder="1" applyAlignment="1">
      <alignment horizontal="left" vertical="center" wrapText="1"/>
    </xf>
    <xf numFmtId="49" fontId="10" fillId="0" borderId="43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56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16" fillId="0" borderId="31" xfId="3" applyNumberFormat="1" applyFont="1" applyFill="1" applyBorder="1" applyAlignment="1">
      <alignment horizontal="right" vertical="center" wrapText="1"/>
    </xf>
    <xf numFmtId="0" fontId="16" fillId="0" borderId="21" xfId="0" applyNumberFormat="1" applyFont="1" applyFill="1" applyBorder="1" applyAlignment="1">
      <alignment horizontal="right" vertical="center" wrapText="1"/>
    </xf>
    <xf numFmtId="44" fontId="19" fillId="0" borderId="32" xfId="3" applyFont="1" applyFill="1" applyBorder="1" applyAlignment="1">
      <alignment horizontal="right" vertical="center" wrapText="1"/>
    </xf>
    <xf numFmtId="44" fontId="19" fillId="0" borderId="13" xfId="3" applyFont="1" applyFill="1" applyBorder="1" applyAlignment="1">
      <alignment horizontal="right" vertical="center" wrapText="1"/>
    </xf>
    <xf numFmtId="164" fontId="16" fillId="0" borderId="60" xfId="3" applyNumberFormat="1" applyFont="1" applyFill="1" applyBorder="1" applyAlignment="1">
      <alignment horizontal="right" vertical="center" wrapText="1"/>
    </xf>
    <xf numFmtId="164" fontId="16" fillId="0" borderId="68" xfId="3" applyNumberFormat="1" applyFont="1" applyFill="1" applyBorder="1" applyAlignment="1">
      <alignment horizontal="right" vertical="center" wrapText="1"/>
    </xf>
    <xf numFmtId="49" fontId="17" fillId="0" borderId="10" xfId="0" applyNumberFormat="1" applyFont="1" applyFill="1" applyBorder="1" applyAlignment="1">
      <alignment horizontal="left" vertical="center" wrapText="1"/>
    </xf>
    <xf numFmtId="44" fontId="10" fillId="0" borderId="40" xfId="3" applyFont="1" applyFill="1" applyBorder="1" applyAlignment="1">
      <alignment horizontal="left" vertical="center"/>
    </xf>
    <xf numFmtId="164" fontId="10" fillId="0" borderId="40" xfId="3" applyNumberFormat="1" applyFon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left" vertical="center" wrapText="1"/>
    </xf>
    <xf numFmtId="164" fontId="17" fillId="0" borderId="72" xfId="0" applyNumberFormat="1" applyFont="1" applyBorder="1" applyAlignment="1" applyProtection="1">
      <alignment horizontal="left" vertical="center"/>
      <protection locked="0"/>
    </xf>
    <xf numFmtId="164" fontId="17" fillId="0" borderId="73" xfId="0" applyNumberFormat="1" applyFont="1" applyBorder="1" applyAlignment="1" applyProtection="1">
      <alignment horizontal="left" vertical="center"/>
      <protection locked="0"/>
    </xf>
    <xf numFmtId="49" fontId="10" fillId="9" borderId="11" xfId="0" applyNumberFormat="1" applyFont="1" applyFill="1" applyBorder="1" applyAlignment="1">
      <alignment horizontal="left" vertical="center" wrapText="1"/>
    </xf>
    <xf numFmtId="49" fontId="10" fillId="10" borderId="43" xfId="0" applyNumberFormat="1" applyFont="1" applyFill="1" applyBorder="1" applyAlignment="1">
      <alignment horizontal="left" vertical="center" wrapText="1"/>
    </xf>
    <xf numFmtId="49" fontId="10" fillId="10" borderId="40" xfId="0" applyNumberFormat="1" applyFont="1" applyFill="1" applyBorder="1" applyAlignment="1">
      <alignment horizontal="left" vertical="center" wrapText="1"/>
    </xf>
    <xf numFmtId="49" fontId="18" fillId="8" borderId="43" xfId="0" applyNumberFormat="1" applyFont="1" applyFill="1" applyBorder="1" applyAlignment="1">
      <alignment horizontal="left" vertical="center"/>
    </xf>
    <xf numFmtId="49" fontId="18" fillId="8" borderId="11" xfId="0" applyNumberFormat="1" applyFont="1" applyFill="1" applyBorder="1" applyAlignment="1">
      <alignment horizontal="left" vertical="center" wrapText="1"/>
    </xf>
    <xf numFmtId="49" fontId="10" fillId="9" borderId="20" xfId="0" applyNumberFormat="1" applyFont="1" applyFill="1" applyBorder="1" applyAlignment="1">
      <alignment horizontal="left" vertical="center" wrapText="1"/>
    </xf>
    <xf numFmtId="0" fontId="10" fillId="7" borderId="37" xfId="0" applyNumberFormat="1" applyFont="1" applyFill="1" applyBorder="1" applyAlignment="1">
      <alignment horizontal="center" vertical="center" wrapText="1"/>
    </xf>
    <xf numFmtId="0" fontId="10" fillId="7" borderId="61" xfId="0" applyNumberFormat="1" applyFont="1" applyFill="1" applyBorder="1" applyAlignment="1">
      <alignment horizontal="center" vertical="center" wrapText="1"/>
    </xf>
    <xf numFmtId="0" fontId="10" fillId="7" borderId="33" xfId="0" applyNumberFormat="1" applyFont="1" applyFill="1" applyBorder="1" applyAlignment="1">
      <alignment horizontal="center" vertical="center" wrapText="1"/>
    </xf>
    <xf numFmtId="0" fontId="10" fillId="7" borderId="16" xfId="0" applyNumberFormat="1" applyFont="1" applyFill="1" applyBorder="1" applyAlignment="1">
      <alignment horizontal="center" vertical="center" wrapText="1"/>
    </xf>
    <xf numFmtId="0" fontId="19" fillId="0" borderId="78" xfId="0" applyNumberFormat="1" applyFont="1" applyFill="1" applyBorder="1" applyAlignment="1">
      <alignment horizontal="left" vertical="center" wrapText="1"/>
    </xf>
    <xf numFmtId="37" fontId="19" fillId="0" borderId="79" xfId="3" applyNumberFormat="1" applyFont="1" applyFill="1" applyBorder="1" applyAlignment="1">
      <alignment horizontal="right" vertical="center" wrapText="1"/>
    </xf>
    <xf numFmtId="9" fontId="19" fillId="0" borderId="80" xfId="0" applyNumberFormat="1" applyFont="1" applyFill="1" applyBorder="1" applyAlignment="1">
      <alignment horizontal="center" vertical="center" wrapText="1"/>
    </xf>
    <xf numFmtId="0" fontId="19" fillId="0" borderId="72" xfId="0" applyNumberFormat="1" applyFont="1" applyFill="1" applyBorder="1" applyAlignment="1">
      <alignment horizontal="left" vertical="center" wrapText="1"/>
    </xf>
    <xf numFmtId="37" fontId="19" fillId="0" borderId="73" xfId="3" applyNumberFormat="1" applyFont="1" applyFill="1" applyBorder="1" applyAlignment="1">
      <alignment horizontal="right" vertical="center" wrapText="1"/>
    </xf>
    <xf numFmtId="9" fontId="19" fillId="0" borderId="74" xfId="0" applyNumberFormat="1" applyFont="1" applyFill="1" applyBorder="1" applyAlignment="1">
      <alignment horizontal="center" vertical="center" wrapText="1"/>
    </xf>
    <xf numFmtId="0" fontId="16" fillId="0" borderId="75" xfId="0" applyNumberFormat="1" applyFont="1" applyFill="1" applyBorder="1" applyAlignment="1">
      <alignment horizontal="right" vertical="center" wrapText="1"/>
    </xf>
    <xf numFmtId="9" fontId="19" fillId="0" borderId="77" xfId="0" applyNumberFormat="1" applyFont="1" applyFill="1" applyBorder="1" applyAlignment="1">
      <alignment horizontal="center" vertical="center" wrapText="1"/>
    </xf>
    <xf numFmtId="37" fontId="19" fillId="0" borderId="81" xfId="3" applyNumberFormat="1" applyFont="1" applyFill="1" applyBorder="1" applyAlignment="1">
      <alignment horizontal="right" vertical="center" wrapText="1"/>
    </xf>
    <xf numFmtId="41" fontId="19" fillId="0" borderId="81" xfId="3" applyNumberFormat="1" applyFont="1" applyFill="1" applyBorder="1" applyAlignment="1">
      <alignment horizontal="right" vertical="center" wrapText="1"/>
    </xf>
    <xf numFmtId="164" fontId="16" fillId="0" borderId="82" xfId="3" applyNumberFormat="1" applyFont="1" applyFill="1" applyBorder="1" applyAlignment="1">
      <alignment horizontal="right" vertical="center" wrapText="1"/>
    </xf>
    <xf numFmtId="0" fontId="19" fillId="0" borderId="79" xfId="0" applyNumberFormat="1" applyFont="1" applyFill="1" applyBorder="1" applyAlignment="1">
      <alignment horizontal="left" vertical="center" wrapText="1"/>
    </xf>
    <xf numFmtId="0" fontId="19" fillId="0" borderId="80" xfId="0" applyNumberFormat="1" applyFont="1" applyFill="1" applyBorder="1" applyAlignment="1">
      <alignment horizontal="left" vertical="center" wrapText="1"/>
    </xf>
    <xf numFmtId="0" fontId="19" fillId="0" borderId="73" xfId="0" applyNumberFormat="1" applyFont="1" applyFill="1" applyBorder="1" applyAlignment="1">
      <alignment horizontal="left" vertical="center" wrapText="1"/>
    </xf>
    <xf numFmtId="0" fontId="19" fillId="0" borderId="74" xfId="0" applyNumberFormat="1" applyFont="1" applyFill="1" applyBorder="1" applyAlignment="1">
      <alignment horizontal="left" vertical="center" wrapText="1"/>
    </xf>
    <xf numFmtId="0" fontId="16" fillId="0" borderId="72" xfId="0" applyNumberFormat="1" applyFont="1" applyFill="1" applyBorder="1" applyAlignment="1">
      <alignment horizontal="right" vertical="center" wrapText="1"/>
    </xf>
    <xf numFmtId="164" fontId="16" fillId="0" borderId="83" xfId="3" applyNumberFormat="1" applyFont="1" applyFill="1" applyBorder="1" applyAlignment="1">
      <alignment horizontal="right" vertical="center" wrapText="1"/>
    </xf>
    <xf numFmtId="44" fontId="10" fillId="0" borderId="9" xfId="3" applyFont="1" applyFill="1" applyBorder="1" applyAlignment="1">
      <alignment horizontal="left" vertical="center" wrapText="1"/>
    </xf>
    <xf numFmtId="44" fontId="10" fillId="0" borderId="40" xfId="3" applyFont="1" applyFill="1" applyBorder="1" applyAlignment="1">
      <alignment horizontal="left" vertical="center" wrapText="1"/>
    </xf>
    <xf numFmtId="164" fontId="19" fillId="0" borderId="80" xfId="3" applyNumberFormat="1" applyFont="1" applyFill="1" applyBorder="1" applyAlignment="1">
      <alignment horizontal="right" vertical="center" wrapText="1"/>
    </xf>
    <xf numFmtId="44" fontId="19" fillId="0" borderId="73" xfId="3" applyFont="1" applyFill="1" applyBorder="1" applyAlignment="1">
      <alignment horizontal="left" vertical="center" wrapText="1"/>
    </xf>
    <xf numFmtId="0" fontId="19" fillId="0" borderId="73" xfId="0" applyNumberFormat="1" applyFont="1" applyFill="1" applyBorder="1" applyAlignment="1">
      <alignment horizontal="center" vertical="center" wrapText="1"/>
    </xf>
    <xf numFmtId="3" fontId="19" fillId="0" borderId="74" xfId="0" applyNumberFormat="1" applyFont="1" applyFill="1" applyBorder="1" applyAlignment="1">
      <alignment horizontal="right" vertical="center" wrapText="1"/>
    </xf>
    <xf numFmtId="44" fontId="19" fillId="0" borderId="73" xfId="3" applyFont="1" applyFill="1" applyBorder="1" applyAlignment="1">
      <alignment horizontal="center" vertical="center" wrapText="1"/>
    </xf>
    <xf numFmtId="44" fontId="19" fillId="0" borderId="76" xfId="3" applyFont="1" applyFill="1" applyBorder="1" applyAlignment="1">
      <alignment horizontal="left" vertical="center" wrapText="1"/>
    </xf>
    <xf numFmtId="44" fontId="19" fillId="0" borderId="76" xfId="3" applyFont="1" applyFill="1" applyBorder="1" applyAlignment="1">
      <alignment horizontal="center" vertical="center" wrapText="1"/>
    </xf>
    <xf numFmtId="3" fontId="19" fillId="0" borderId="77" xfId="0" applyNumberFormat="1" applyFont="1" applyFill="1" applyBorder="1" applyAlignment="1">
      <alignment horizontal="right" vertical="center" wrapText="1"/>
    </xf>
    <xf numFmtId="44" fontId="19" fillId="0" borderId="79" xfId="3" applyFont="1" applyFill="1" applyBorder="1" applyAlignment="1">
      <alignment horizontal="left" vertical="center" wrapText="1"/>
    </xf>
    <xf numFmtId="0" fontId="19" fillId="0" borderId="79" xfId="0" applyNumberFormat="1" applyFont="1" applyFill="1" applyBorder="1" applyAlignment="1">
      <alignment horizontal="center" vertical="center" wrapText="1"/>
    </xf>
    <xf numFmtId="49" fontId="22" fillId="8" borderId="6" xfId="0" applyNumberFormat="1" applyFont="1" applyFill="1" applyBorder="1" applyAlignment="1">
      <alignment horizontal="left" vertical="center"/>
    </xf>
    <xf numFmtId="0" fontId="10" fillId="7" borderId="36" xfId="0" applyNumberFormat="1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left" vertical="center"/>
    </xf>
    <xf numFmtId="49" fontId="10" fillId="9" borderId="40" xfId="0" applyNumberFormat="1" applyFont="1" applyFill="1" applyBorder="1" applyAlignment="1">
      <alignment horizontal="left" vertical="center" wrapText="1"/>
    </xf>
    <xf numFmtId="44" fontId="10" fillId="9" borderId="40" xfId="3" applyFont="1" applyFill="1" applyBorder="1" applyAlignment="1">
      <alignment horizontal="left" vertical="center" wrapText="1"/>
    </xf>
    <xf numFmtId="49" fontId="10" fillId="9" borderId="11" xfId="0" applyNumberFormat="1" applyFont="1" applyFill="1" applyBorder="1" applyAlignment="1">
      <alignment horizontal="left" vertical="center"/>
    </xf>
    <xf numFmtId="164" fontId="17" fillId="0" borderId="94" xfId="3" applyNumberFormat="1" applyFont="1" applyBorder="1" applyAlignment="1" applyProtection="1">
      <alignment horizontal="right" vertical="center"/>
      <protection locked="0"/>
    </xf>
    <xf numFmtId="41" fontId="17" fillId="0" borderId="95" xfId="3" applyNumberFormat="1" applyFont="1" applyBorder="1" applyAlignment="1" applyProtection="1">
      <alignment horizontal="right" vertical="center"/>
      <protection locked="0"/>
    </xf>
    <xf numFmtId="41" fontId="17" fillId="0" borderId="96" xfId="3" applyNumberFormat="1" applyFont="1" applyBorder="1" applyAlignment="1" applyProtection="1">
      <alignment horizontal="right" vertical="center"/>
      <protection locked="0"/>
    </xf>
    <xf numFmtId="44" fontId="10" fillId="0" borderId="50" xfId="3" applyFont="1" applyBorder="1" applyAlignment="1" applyProtection="1">
      <alignment horizontal="right" vertical="center"/>
      <protection locked="0"/>
    </xf>
    <xf numFmtId="0" fontId="10" fillId="5" borderId="66" xfId="0" applyFont="1" applyFill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10" fillId="0" borderId="42" xfId="0" applyFont="1" applyBorder="1" applyAlignment="1">
      <alignment horizontal="right" vertical="center"/>
    </xf>
    <xf numFmtId="49" fontId="10" fillId="5" borderId="97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Border="1" applyAlignment="1">
      <alignment vertical="center"/>
    </xf>
    <xf numFmtId="164" fontId="10" fillId="0" borderId="100" xfId="3" applyNumberFormat="1" applyFont="1" applyFill="1" applyBorder="1" applyAlignment="1">
      <alignment vertical="center"/>
    </xf>
    <xf numFmtId="3" fontId="20" fillId="0" borderId="95" xfId="0" applyNumberFormat="1" applyFont="1" applyFill="1" applyBorder="1" applyAlignment="1" applyProtection="1">
      <alignment horizontal="right" vertical="center"/>
      <protection locked="0"/>
    </xf>
    <xf numFmtId="3" fontId="17" fillId="0" borderId="95" xfId="0" applyNumberFormat="1" applyFont="1" applyFill="1" applyBorder="1" applyAlignment="1" applyProtection="1">
      <alignment horizontal="right" vertical="center"/>
      <protection locked="0"/>
    </xf>
    <xf numFmtId="3" fontId="17" fillId="0" borderId="95" xfId="0" applyNumberFormat="1" applyFont="1" applyBorder="1" applyAlignment="1" applyProtection="1">
      <alignment horizontal="right" vertical="center"/>
      <protection locked="0"/>
    </xf>
    <xf numFmtId="3" fontId="17" fillId="0" borderId="101" xfId="0" applyNumberFormat="1" applyFont="1" applyBorder="1" applyAlignment="1" applyProtection="1">
      <alignment horizontal="right" vertical="center"/>
      <protection locked="0"/>
    </xf>
    <xf numFmtId="0" fontId="10" fillId="0" borderId="54" xfId="0" applyFont="1" applyFill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0" fillId="3" borderId="15" xfId="0" applyFont="1" applyFill="1" applyBorder="1" applyAlignment="1">
      <alignment vertical="center" wrapText="1"/>
    </xf>
    <xf numFmtId="0" fontId="17" fillId="0" borderId="5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6" fillId="5" borderId="11" xfId="0" applyFont="1" applyFill="1" applyBorder="1" applyAlignment="1">
      <alignment vertical="center" wrapText="1"/>
    </xf>
    <xf numFmtId="0" fontId="16" fillId="5" borderId="52" xfId="0" applyFont="1" applyFill="1" applyBorder="1" applyAlignment="1">
      <alignment vertical="center" wrapText="1"/>
    </xf>
    <xf numFmtId="0" fontId="16" fillId="5" borderId="24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52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41" fontId="17" fillId="0" borderId="29" xfId="0" applyNumberFormat="1" applyFont="1" applyFill="1" applyBorder="1" applyAlignment="1">
      <alignment vertical="center" wrapText="1"/>
    </xf>
    <xf numFmtId="41" fontId="17" fillId="0" borderId="29" xfId="0" applyNumberFormat="1" applyFont="1" applyFill="1" applyBorder="1" applyAlignment="1">
      <alignment horizontal="left" vertical="center" wrapText="1"/>
    </xf>
    <xf numFmtId="0" fontId="19" fillId="0" borderId="102" xfId="0" applyNumberFormat="1" applyFont="1" applyFill="1" applyBorder="1" applyAlignment="1">
      <alignment horizontal="left" vertical="center" wrapText="1"/>
    </xf>
    <xf numFmtId="44" fontId="19" fillId="0" borderId="83" xfId="3" applyFont="1" applyFill="1" applyBorder="1" applyAlignment="1">
      <alignment horizontal="left" vertical="center" wrapText="1"/>
    </xf>
    <xf numFmtId="0" fontId="19" fillId="0" borderId="83" xfId="0" applyNumberFormat="1" applyFont="1" applyFill="1" applyBorder="1" applyAlignment="1">
      <alignment horizontal="left" vertical="center" wrapText="1"/>
    </xf>
    <xf numFmtId="0" fontId="19" fillId="0" borderId="83" xfId="0" applyNumberFormat="1" applyFont="1" applyFill="1" applyBorder="1" applyAlignment="1">
      <alignment horizontal="center" vertical="center" wrapText="1"/>
    </xf>
    <xf numFmtId="43" fontId="19" fillId="0" borderId="103" xfId="3" applyNumberFormat="1" applyFont="1" applyFill="1" applyBorder="1" applyAlignment="1">
      <alignment horizontal="right" vertical="center" wrapText="1"/>
    </xf>
    <xf numFmtId="43" fontId="19" fillId="0" borderId="74" xfId="0" applyNumberFormat="1" applyFont="1" applyFill="1" applyBorder="1" applyAlignment="1">
      <alignment horizontal="right" vertical="center" wrapText="1"/>
    </xf>
    <xf numFmtId="43" fontId="19" fillId="0" borderId="74" xfId="3" applyNumberFormat="1" applyFont="1" applyFill="1" applyBorder="1" applyAlignment="1">
      <alignment horizontal="right" vertical="center" wrapText="1"/>
    </xf>
    <xf numFmtId="37" fontId="19" fillId="0" borderId="104" xfId="3" applyNumberFormat="1" applyFont="1" applyFill="1" applyBorder="1" applyAlignment="1">
      <alignment horizontal="right" vertical="center" wrapText="1"/>
    </xf>
    <xf numFmtId="37" fontId="19" fillId="0" borderId="76" xfId="3" applyNumberFormat="1" applyFont="1" applyFill="1" applyBorder="1" applyAlignment="1">
      <alignment horizontal="right" vertical="center" wrapText="1"/>
    </xf>
    <xf numFmtId="164" fontId="16" fillId="0" borderId="105" xfId="3" applyNumberFormat="1" applyFont="1" applyFill="1" applyBorder="1" applyAlignment="1">
      <alignment horizontal="right" vertical="center" wrapText="1"/>
    </xf>
    <xf numFmtId="164" fontId="19" fillId="0" borderId="32" xfId="3" applyNumberFormat="1" applyFont="1" applyFill="1" applyBorder="1" applyAlignment="1">
      <alignment horizontal="right" vertical="center" wrapText="1"/>
    </xf>
    <xf numFmtId="41" fontId="19" fillId="0" borderId="32" xfId="3" applyNumberFormat="1" applyFont="1" applyFill="1" applyBorder="1" applyAlignment="1">
      <alignment horizontal="right" vertical="center" wrapText="1"/>
    </xf>
    <xf numFmtId="41" fontId="19" fillId="0" borderId="48" xfId="3" applyNumberFormat="1" applyFont="1" applyFill="1" applyBorder="1" applyAlignment="1">
      <alignment horizontal="right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37" fontId="2" fillId="0" borderId="0" xfId="0" applyNumberFormat="1" applyFont="1" applyFill="1" applyAlignment="1">
      <alignment vertical="center"/>
    </xf>
    <xf numFmtId="164" fontId="17" fillId="0" borderId="72" xfId="0" applyNumberFormat="1" applyFont="1" applyBorder="1" applyAlignment="1" applyProtection="1">
      <alignment horizontal="left" vertical="center"/>
      <protection locked="0"/>
    </xf>
    <xf numFmtId="164" fontId="17" fillId="0" borderId="73" xfId="0" applyNumberFormat="1" applyFont="1" applyBorder="1" applyAlignment="1" applyProtection="1">
      <alignment horizontal="left" vertical="center"/>
      <protection locked="0"/>
    </xf>
    <xf numFmtId="41" fontId="17" fillId="0" borderId="73" xfId="3" applyNumberFormat="1" applyFont="1" applyBorder="1" applyAlignment="1" applyProtection="1">
      <alignment horizontal="center" vertical="center"/>
      <protection locked="0"/>
    </xf>
    <xf numFmtId="41" fontId="17" fillId="0" borderId="74" xfId="3" applyNumberFormat="1" applyFont="1" applyBorder="1" applyAlignment="1" applyProtection="1">
      <alignment horizontal="center" vertical="center"/>
      <protection locked="0"/>
    </xf>
    <xf numFmtId="41" fontId="17" fillId="0" borderId="73" xfId="0" applyNumberFormat="1" applyFont="1" applyBorder="1" applyAlignment="1" applyProtection="1">
      <alignment horizontal="center" vertical="center"/>
      <protection locked="0"/>
    </xf>
    <xf numFmtId="41" fontId="17" fillId="0" borderId="74" xfId="0" applyNumberFormat="1" applyFont="1" applyBorder="1" applyAlignment="1" applyProtection="1">
      <alignment horizontal="center" vertical="center"/>
      <protection locked="0"/>
    </xf>
    <xf numFmtId="41" fontId="19" fillId="0" borderId="35" xfId="0" applyNumberFormat="1" applyFont="1" applyFill="1" applyBorder="1" applyAlignment="1" applyProtection="1">
      <alignment horizontal="right" vertical="center" wrapText="1"/>
      <protection locked="0"/>
    </xf>
    <xf numFmtId="41" fontId="1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>
      <alignment horizontal="left" vertical="center" wrapText="1" indent="5"/>
    </xf>
    <xf numFmtId="0" fontId="19" fillId="0" borderId="52" xfId="0" applyFont="1" applyFill="1" applyBorder="1" applyAlignment="1">
      <alignment horizontal="left" vertical="center" wrapText="1" indent="5"/>
    </xf>
    <xf numFmtId="0" fontId="19" fillId="0" borderId="2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41" fontId="17" fillId="0" borderId="76" xfId="0" applyNumberFormat="1" applyFont="1" applyBorder="1" applyAlignment="1" applyProtection="1">
      <alignment horizontal="center" vertical="center"/>
      <protection locked="0"/>
    </xf>
    <xf numFmtId="41" fontId="17" fillId="0" borderId="77" xfId="0" applyNumberFormat="1" applyFont="1" applyBorder="1" applyAlignment="1" applyProtection="1">
      <alignment horizontal="center" vertical="center"/>
      <protection locked="0"/>
    </xf>
    <xf numFmtId="164" fontId="17" fillId="0" borderId="73" xfId="0" applyNumberFormat="1" applyFont="1" applyBorder="1" applyAlignment="1" applyProtection="1">
      <alignment horizontal="center" vertical="center"/>
      <protection locked="0"/>
    </xf>
    <xf numFmtId="164" fontId="17" fillId="0" borderId="74" xfId="0" applyNumberFormat="1" applyFont="1" applyBorder="1" applyAlignment="1" applyProtection="1">
      <alignment horizontal="center" vertical="center"/>
      <protection locked="0"/>
    </xf>
    <xf numFmtId="164" fontId="17" fillId="0" borderId="75" xfId="0" applyNumberFormat="1" applyFont="1" applyBorder="1" applyAlignment="1" applyProtection="1">
      <alignment horizontal="left" vertical="center"/>
      <protection locked="0"/>
    </xf>
    <xf numFmtId="164" fontId="17" fillId="0" borderId="76" xfId="0" applyNumberFormat="1" applyFont="1" applyBorder="1" applyAlignment="1" applyProtection="1">
      <alignment horizontal="left" vertical="center"/>
      <protection locked="0"/>
    </xf>
    <xf numFmtId="164" fontId="10" fillId="5" borderId="17" xfId="0" applyNumberFormat="1" applyFont="1" applyFill="1" applyBorder="1" applyAlignment="1" applyProtection="1">
      <alignment horizontal="center" vertical="center"/>
      <protection locked="0"/>
    </xf>
    <xf numFmtId="164" fontId="10" fillId="5" borderId="53" xfId="0" applyNumberFormat="1" applyFont="1" applyFill="1" applyBorder="1" applyAlignment="1" applyProtection="1">
      <alignment horizontal="center" vertical="center"/>
      <protection locked="0"/>
    </xf>
    <xf numFmtId="164" fontId="10" fillId="5" borderId="49" xfId="0" applyNumberFormat="1" applyFont="1" applyFill="1" applyBorder="1" applyAlignment="1" applyProtection="1">
      <alignment horizontal="center" vertical="center"/>
      <protection locked="0"/>
    </xf>
    <xf numFmtId="164" fontId="10" fillId="5" borderId="34" xfId="0" applyNumberFormat="1" applyFont="1" applyFill="1" applyBorder="1" applyAlignment="1" applyProtection="1">
      <alignment horizontal="center" vertical="center"/>
      <protection locked="0"/>
    </xf>
    <xf numFmtId="164" fontId="10" fillId="5" borderId="23" xfId="0" applyNumberFormat="1" applyFont="1" applyFill="1" applyBorder="1" applyAlignment="1" applyProtection="1">
      <alignment horizontal="center" vertical="center"/>
      <protection locked="0"/>
    </xf>
    <xf numFmtId="49" fontId="17" fillId="0" borderId="45" xfId="0" applyNumberFormat="1" applyFont="1" applyFill="1" applyBorder="1" applyAlignment="1">
      <alignment horizontal="left" vertical="center" wrapText="1"/>
    </xf>
    <xf numFmtId="49" fontId="17" fillId="0" borderId="43" xfId="0" applyNumberFormat="1" applyFont="1" applyFill="1" applyBorder="1" applyAlignment="1">
      <alignment horizontal="left" vertical="center" wrapText="1"/>
    </xf>
    <xf numFmtId="3" fontId="19" fillId="0" borderId="11" xfId="0" applyNumberFormat="1" applyFont="1" applyBorder="1" applyAlignment="1" applyProtection="1">
      <alignment horizontal="right" vertical="center" wrapText="1"/>
      <protection locked="0"/>
    </xf>
    <xf numFmtId="3" fontId="19" fillId="0" borderId="24" xfId="0" applyNumberFormat="1" applyFont="1" applyBorder="1" applyAlignment="1" applyProtection="1">
      <alignment horizontal="right" vertical="center" wrapText="1"/>
      <protection locked="0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164" fontId="10" fillId="3" borderId="37" xfId="3" applyNumberFormat="1" applyFont="1" applyFill="1" applyBorder="1" applyAlignment="1" applyProtection="1">
      <alignment vertical="center"/>
      <protection locked="0"/>
    </xf>
    <xf numFmtId="164" fontId="10" fillId="3" borderId="59" xfId="3" applyNumberFormat="1" applyFont="1" applyFill="1" applyBorder="1" applyAlignment="1" applyProtection="1">
      <alignment vertical="center"/>
      <protection locked="0"/>
    </xf>
    <xf numFmtId="164" fontId="10" fillId="3" borderId="29" xfId="3" applyNumberFormat="1" applyFont="1" applyFill="1" applyBorder="1" applyAlignment="1" applyProtection="1">
      <alignment vertical="center"/>
      <protection locked="0"/>
    </xf>
    <xf numFmtId="4" fontId="17" fillId="0" borderId="50" xfId="0" applyNumberFormat="1" applyFont="1" applyBorder="1" applyAlignment="1" applyProtection="1">
      <alignment vertical="center"/>
      <protection locked="0"/>
    </xf>
    <xf numFmtId="4" fontId="17" fillId="0" borderId="35" xfId="0" applyNumberFormat="1" applyFont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3" fontId="17" fillId="0" borderId="50" xfId="0" applyNumberFormat="1" applyFont="1" applyBorder="1" applyAlignment="1" applyProtection="1">
      <alignment vertical="center"/>
      <protection locked="0"/>
    </xf>
    <xf numFmtId="3" fontId="17" fillId="0" borderId="35" xfId="0" applyNumberFormat="1" applyFont="1" applyBorder="1" applyAlignment="1" applyProtection="1">
      <alignment vertical="center"/>
      <protection locked="0"/>
    </xf>
    <xf numFmtId="3" fontId="17" fillId="0" borderId="13" xfId="0" applyNumberFormat="1" applyFont="1" applyBorder="1" applyAlignment="1" applyProtection="1">
      <alignment vertical="center"/>
      <protection locked="0"/>
    </xf>
    <xf numFmtId="49" fontId="10" fillId="5" borderId="99" xfId="0" applyNumberFormat="1" applyFont="1" applyFill="1" applyBorder="1" applyAlignment="1">
      <alignment horizontal="center" vertical="center" wrapText="1"/>
    </xf>
    <xf numFmtId="49" fontId="10" fillId="5" borderId="98" xfId="0" applyNumberFormat="1" applyFont="1" applyFill="1" applyBorder="1" applyAlignment="1">
      <alignment horizontal="center" vertical="center" wrapText="1"/>
    </xf>
    <xf numFmtId="164" fontId="17" fillId="0" borderId="70" xfId="3" applyNumberFormat="1" applyFont="1" applyBorder="1" applyAlignment="1" applyProtection="1">
      <alignment horizontal="center" vertical="center"/>
      <protection locked="0"/>
    </xf>
    <xf numFmtId="164" fontId="17" fillId="0" borderId="71" xfId="3" applyNumberFormat="1" applyFont="1" applyBorder="1" applyAlignment="1" applyProtection="1">
      <alignment horizontal="center" vertical="center"/>
      <protection locked="0"/>
    </xf>
    <xf numFmtId="164" fontId="17" fillId="0" borderId="73" xfId="3" applyNumberFormat="1" applyFont="1" applyBorder="1" applyAlignment="1" applyProtection="1">
      <alignment horizontal="right" vertical="center"/>
      <protection locked="0"/>
    </xf>
    <xf numFmtId="164" fontId="17" fillId="0" borderId="74" xfId="3" applyNumberFormat="1" applyFont="1" applyBorder="1" applyAlignment="1" applyProtection="1">
      <alignment horizontal="right" vertical="center"/>
      <protection locked="0"/>
    </xf>
    <xf numFmtId="164" fontId="17" fillId="0" borderId="81" xfId="3" applyNumberFormat="1" applyFont="1" applyBorder="1" applyAlignment="1" applyProtection="1">
      <alignment horizontal="right" vertical="center"/>
      <protection locked="0"/>
    </xf>
    <xf numFmtId="164" fontId="17" fillId="0" borderId="93" xfId="3" applyNumberFormat="1" applyFont="1" applyBorder="1" applyAlignment="1" applyProtection="1">
      <alignment horizontal="right" vertical="center"/>
      <protection locked="0"/>
    </xf>
    <xf numFmtId="164" fontId="10" fillId="0" borderId="32" xfId="3" applyNumberFormat="1" applyFont="1" applyBorder="1" applyAlignment="1" applyProtection="1">
      <alignment horizontal="right" vertical="center"/>
      <protection locked="0"/>
    </xf>
    <xf numFmtId="164" fontId="10" fillId="0" borderId="13" xfId="3" applyNumberFormat="1" applyFont="1" applyBorder="1" applyAlignment="1" applyProtection="1">
      <alignment horizontal="right" vertical="center"/>
      <protection locked="0"/>
    </xf>
    <xf numFmtId="44" fontId="10" fillId="0" borderId="50" xfId="3" applyFont="1" applyBorder="1" applyAlignment="1" applyProtection="1">
      <alignment horizontal="left" vertical="center"/>
      <protection locked="0"/>
    </xf>
    <xf numFmtId="44" fontId="10" fillId="0" borderId="52" xfId="3" applyFont="1" applyBorder="1" applyAlignment="1" applyProtection="1">
      <alignment horizontal="left" vertical="center"/>
      <protection locked="0"/>
    </xf>
    <xf numFmtId="44" fontId="10" fillId="0" borderId="13" xfId="3" applyFont="1" applyBorder="1" applyAlignment="1" applyProtection="1">
      <alignment horizontal="left" vertical="center"/>
      <protection locked="0"/>
    </xf>
    <xf numFmtId="164" fontId="10" fillId="9" borderId="11" xfId="0" applyNumberFormat="1" applyFont="1" applyFill="1" applyBorder="1" applyAlignment="1" applyProtection="1">
      <alignment horizontal="center" vertical="center"/>
      <protection locked="0"/>
    </xf>
    <xf numFmtId="164" fontId="10" fillId="9" borderId="52" xfId="0" applyNumberFormat="1" applyFont="1" applyFill="1" applyBorder="1" applyAlignment="1" applyProtection="1">
      <alignment horizontal="center" vertical="center"/>
      <protection locked="0"/>
    </xf>
    <xf numFmtId="164" fontId="10" fillId="9" borderId="24" xfId="0" applyNumberFormat="1" applyFont="1" applyFill="1" applyBorder="1" applyAlignment="1" applyProtection="1">
      <alignment horizontal="center" vertical="center"/>
      <protection locked="0"/>
    </xf>
    <xf numFmtId="164" fontId="17" fillId="0" borderId="12" xfId="0" applyNumberFormat="1" applyFont="1" applyBorder="1" applyAlignment="1" applyProtection="1">
      <alignment horizontal="left" vertical="center"/>
      <protection locked="0"/>
    </xf>
    <xf numFmtId="164" fontId="17" fillId="0" borderId="52" xfId="0" applyNumberFormat="1" applyFont="1" applyBorder="1" applyAlignment="1" applyProtection="1">
      <alignment horizontal="left" vertical="center"/>
      <protection locked="0"/>
    </xf>
    <xf numFmtId="164" fontId="17" fillId="0" borderId="13" xfId="0" applyNumberFormat="1" applyFont="1" applyBorder="1" applyAlignment="1" applyProtection="1">
      <alignment horizontal="left" vertical="center"/>
      <protection locked="0"/>
    </xf>
    <xf numFmtId="164" fontId="10" fillId="9" borderId="12" xfId="0" applyNumberFormat="1" applyFont="1" applyFill="1" applyBorder="1" applyAlignment="1" applyProtection="1">
      <alignment horizontal="center" vertical="center"/>
      <protection locked="0"/>
    </xf>
    <xf numFmtId="164" fontId="10" fillId="9" borderId="13" xfId="0" applyNumberFormat="1" applyFont="1" applyFill="1" applyBorder="1" applyAlignment="1" applyProtection="1">
      <alignment horizontal="center" vertical="center"/>
      <protection locked="0"/>
    </xf>
    <xf numFmtId="164" fontId="10" fillId="9" borderId="78" xfId="3" applyNumberFormat="1" applyFont="1" applyFill="1" applyBorder="1" applyAlignment="1" applyProtection="1">
      <alignment horizontal="right" vertical="center"/>
      <protection locked="0"/>
    </xf>
    <xf numFmtId="164" fontId="10" fillId="9" borderId="79" xfId="3" applyNumberFormat="1" applyFont="1" applyFill="1" applyBorder="1" applyAlignment="1" applyProtection="1">
      <alignment horizontal="right" vertical="center"/>
      <protection locked="0"/>
    </xf>
    <xf numFmtId="164" fontId="10" fillId="9" borderId="80" xfId="3" applyNumberFormat="1" applyFont="1" applyFill="1" applyBorder="1" applyAlignment="1" applyProtection="1">
      <alignment horizontal="right" vertical="center"/>
      <protection locked="0"/>
    </xf>
    <xf numFmtId="44" fontId="10" fillId="9" borderId="21" xfId="3" applyFont="1" applyFill="1" applyBorder="1" applyAlignment="1" applyProtection="1">
      <alignment horizontal="right" vertical="center"/>
      <protection locked="0"/>
    </xf>
    <xf numFmtId="44" fontId="10" fillId="9" borderId="56" xfId="3" applyFont="1" applyFill="1" applyBorder="1" applyAlignment="1" applyProtection="1">
      <alignment horizontal="right" vertical="center"/>
      <protection locked="0"/>
    </xf>
    <xf numFmtId="44" fontId="10" fillId="9" borderId="22" xfId="3" applyFont="1" applyFill="1" applyBorder="1" applyAlignment="1" applyProtection="1">
      <alignment horizontal="right" vertical="center"/>
      <protection locked="0"/>
    </xf>
    <xf numFmtId="49" fontId="21" fillId="6" borderId="6" xfId="0" applyNumberFormat="1" applyFont="1" applyFill="1" applyBorder="1" applyAlignment="1">
      <alignment horizontal="left" vertical="center"/>
    </xf>
    <xf numFmtId="49" fontId="21" fillId="6" borderId="7" xfId="0" applyNumberFormat="1" applyFont="1" applyFill="1" applyBorder="1" applyAlignment="1">
      <alignment horizontal="left" vertical="center"/>
    </xf>
    <xf numFmtId="49" fontId="21" fillId="6" borderId="8" xfId="0" applyNumberFormat="1" applyFont="1" applyFill="1" applyBorder="1" applyAlignment="1">
      <alignment horizontal="left" vertical="center"/>
    </xf>
    <xf numFmtId="164" fontId="18" fillId="8" borderId="26" xfId="0" applyNumberFormat="1" applyFont="1" applyFill="1" applyBorder="1" applyAlignment="1" applyProtection="1">
      <alignment horizontal="right" vertical="center"/>
      <protection locked="0"/>
    </xf>
    <xf numFmtId="164" fontId="18" fillId="8" borderId="7" xfId="0" applyNumberFormat="1" applyFont="1" applyFill="1" applyBorder="1" applyAlignment="1" applyProtection="1">
      <alignment horizontal="right" vertical="center"/>
      <protection locked="0"/>
    </xf>
    <xf numFmtId="164" fontId="18" fillId="8" borderId="27" xfId="0" applyNumberFormat="1" applyFont="1" applyFill="1" applyBorder="1" applyAlignment="1" applyProtection="1">
      <alignment horizontal="right" vertical="center"/>
      <protection locked="0"/>
    </xf>
    <xf numFmtId="164" fontId="10" fillId="9" borderId="26" xfId="3" applyNumberFormat="1" applyFont="1" applyFill="1" applyBorder="1" applyAlignment="1" applyProtection="1">
      <alignment horizontal="right" vertical="center"/>
      <protection locked="0"/>
    </xf>
    <xf numFmtId="164" fontId="10" fillId="9" borderId="7" xfId="3" applyNumberFormat="1" applyFont="1" applyFill="1" applyBorder="1" applyAlignment="1" applyProtection="1">
      <alignment horizontal="right" vertical="center"/>
      <protection locked="0"/>
    </xf>
    <xf numFmtId="164" fontId="10" fillId="9" borderId="27" xfId="3" applyNumberFormat="1" applyFont="1" applyFill="1" applyBorder="1" applyAlignment="1" applyProtection="1">
      <alignment horizontal="right" vertical="center"/>
      <protection locked="0"/>
    </xf>
    <xf numFmtId="3" fontId="10" fillId="9" borderId="62" xfId="0" applyNumberFormat="1" applyFont="1" applyFill="1" applyBorder="1" applyAlignment="1" applyProtection="1">
      <alignment horizontal="right" vertical="center"/>
      <protection locked="0"/>
    </xf>
    <xf numFmtId="3" fontId="10" fillId="9" borderId="0" xfId="0" applyNumberFormat="1" applyFont="1" applyFill="1" applyBorder="1" applyAlignment="1" applyProtection="1">
      <alignment horizontal="right" vertical="center"/>
      <protection locked="0"/>
    </xf>
    <xf numFmtId="3" fontId="10" fillId="9" borderId="63" xfId="0" applyNumberFormat="1" applyFont="1" applyFill="1" applyBorder="1" applyAlignment="1" applyProtection="1">
      <alignment horizontal="right" vertical="center"/>
      <protection locked="0"/>
    </xf>
    <xf numFmtId="44" fontId="10" fillId="9" borderId="26" xfId="3" applyFont="1" applyFill="1" applyBorder="1" applyAlignment="1" applyProtection="1">
      <alignment horizontal="right" vertical="center"/>
      <protection locked="0"/>
    </xf>
    <xf numFmtId="44" fontId="10" fillId="9" borderId="7" xfId="3" applyFont="1" applyFill="1" applyBorder="1" applyAlignment="1" applyProtection="1">
      <alignment horizontal="right" vertical="center"/>
      <protection locked="0"/>
    </xf>
    <xf numFmtId="44" fontId="10" fillId="9" borderId="27" xfId="3" applyFont="1" applyFill="1" applyBorder="1" applyAlignment="1" applyProtection="1">
      <alignment horizontal="right" vertical="center"/>
      <protection locked="0"/>
    </xf>
    <xf numFmtId="164" fontId="10" fillId="9" borderId="62" xfId="3" applyNumberFormat="1" applyFont="1" applyFill="1" applyBorder="1" applyAlignment="1" applyProtection="1">
      <alignment horizontal="right" vertical="center"/>
      <protection locked="0"/>
    </xf>
    <xf numFmtId="164" fontId="10" fillId="9" borderId="0" xfId="3" applyNumberFormat="1" applyFont="1" applyFill="1" applyBorder="1" applyAlignment="1" applyProtection="1">
      <alignment horizontal="right" vertical="center"/>
      <protection locked="0"/>
    </xf>
    <xf numFmtId="164" fontId="10" fillId="9" borderId="63" xfId="3" applyNumberFormat="1" applyFont="1" applyFill="1" applyBorder="1" applyAlignment="1" applyProtection="1">
      <alignment horizontal="right" vertical="center"/>
      <protection locked="0"/>
    </xf>
    <xf numFmtId="164" fontId="17" fillId="0" borderId="78" xfId="0" applyNumberFormat="1" applyFont="1" applyBorder="1" applyAlignment="1" applyProtection="1">
      <alignment horizontal="left" vertical="center"/>
      <protection locked="0"/>
    </xf>
    <xf numFmtId="164" fontId="17" fillId="0" borderId="79" xfId="0" applyNumberFormat="1" applyFont="1" applyBorder="1" applyAlignment="1" applyProtection="1">
      <alignment horizontal="left" vertical="center"/>
      <protection locked="0"/>
    </xf>
    <xf numFmtId="164" fontId="17" fillId="0" borderId="79" xfId="0" applyNumberFormat="1" applyFont="1" applyBorder="1" applyAlignment="1" applyProtection="1">
      <alignment horizontal="center" vertical="center"/>
      <protection locked="0"/>
    </xf>
    <xf numFmtId="164" fontId="17" fillId="0" borderId="80" xfId="0" applyNumberFormat="1" applyFont="1" applyBorder="1" applyAlignment="1" applyProtection="1">
      <alignment horizontal="center" vertical="center"/>
      <protection locked="0"/>
    </xf>
    <xf numFmtId="49" fontId="17" fillId="0" borderId="64" xfId="0" applyNumberFormat="1" applyFont="1" applyFill="1" applyBorder="1" applyAlignment="1">
      <alignment horizontal="left" vertical="center" wrapText="1"/>
    </xf>
    <xf numFmtId="164" fontId="16" fillId="0" borderId="59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7" xfId="0" applyNumberFormat="1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left" vertical="center"/>
    </xf>
    <xf numFmtId="164" fontId="10" fillId="0" borderId="55" xfId="0" applyNumberFormat="1" applyFont="1" applyFill="1" applyBorder="1" applyAlignment="1" applyProtection="1">
      <alignment horizontal="left" vertical="center"/>
      <protection locked="0"/>
    </xf>
    <xf numFmtId="164" fontId="10" fillId="0" borderId="47" xfId="0" applyNumberFormat="1" applyFont="1" applyFill="1" applyBorder="1" applyAlignment="1" applyProtection="1">
      <alignment horizontal="left" vertical="center"/>
      <protection locked="0"/>
    </xf>
    <xf numFmtId="164" fontId="10" fillId="0" borderId="29" xfId="0" applyNumberFormat="1" applyFont="1" applyFill="1" applyBorder="1" applyAlignment="1" applyProtection="1">
      <alignment horizontal="left" vertical="center"/>
      <protection locked="0"/>
    </xf>
    <xf numFmtId="0" fontId="16" fillId="0" borderId="11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52" xfId="0" applyFont="1" applyFill="1" applyBorder="1" applyAlignment="1">
      <alignment horizontal="left" vertical="center" wrapText="1"/>
    </xf>
    <xf numFmtId="0" fontId="16" fillId="7" borderId="24" xfId="0" applyFont="1" applyFill="1" applyBorder="1" applyAlignment="1">
      <alignment horizontal="left" vertical="center" wrapText="1"/>
    </xf>
    <xf numFmtId="42" fontId="16" fillId="7" borderId="11" xfId="3" applyNumberFormat="1" applyFont="1" applyFill="1" applyBorder="1" applyAlignment="1" applyProtection="1">
      <alignment horizontal="right" vertical="center" wrapText="1"/>
    </xf>
    <xf numFmtId="42" fontId="16" fillId="7" borderId="24" xfId="3" applyNumberFormat="1" applyFont="1" applyFill="1" applyBorder="1" applyAlignment="1" applyProtection="1">
      <alignment horizontal="righ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left" vertical="center" wrapText="1"/>
    </xf>
    <xf numFmtId="42" fontId="16" fillId="7" borderId="6" xfId="3" applyNumberFormat="1" applyFont="1" applyFill="1" applyBorder="1" applyAlignment="1" applyProtection="1">
      <alignment horizontal="right" vertical="center" wrapText="1"/>
    </xf>
    <xf numFmtId="42" fontId="16" fillId="7" borderId="8" xfId="3" applyNumberFormat="1" applyFont="1" applyFill="1" applyBorder="1" applyAlignment="1" applyProtection="1">
      <alignment horizontal="right" vertical="center" wrapText="1"/>
    </xf>
    <xf numFmtId="164" fontId="10" fillId="7" borderId="52" xfId="0" applyNumberFormat="1" applyFont="1" applyFill="1" applyBorder="1" applyAlignment="1" applyProtection="1">
      <alignment horizontal="center" vertical="center"/>
      <protection locked="0"/>
    </xf>
    <xf numFmtId="164" fontId="10" fillId="7" borderId="50" xfId="0" applyNumberFormat="1" applyFont="1" applyFill="1" applyBorder="1" applyAlignment="1" applyProtection="1">
      <alignment horizontal="center" vertical="center"/>
      <protection locked="0"/>
    </xf>
    <xf numFmtId="164" fontId="10" fillId="7" borderId="35" xfId="0" applyNumberFormat="1" applyFont="1" applyFill="1" applyBorder="1" applyAlignment="1" applyProtection="1">
      <alignment horizontal="center" vertical="center"/>
      <protection locked="0"/>
    </xf>
    <xf numFmtId="164" fontId="10" fillId="7" borderId="24" xfId="0" applyNumberFormat="1" applyFont="1" applyFill="1" applyBorder="1" applyAlignment="1" applyProtection="1">
      <alignment horizontal="center" vertical="center"/>
      <protection locked="0"/>
    </xf>
    <xf numFmtId="44" fontId="10" fillId="0" borderId="50" xfId="3" applyFont="1" applyBorder="1" applyAlignment="1" applyProtection="1">
      <alignment vertical="center"/>
      <protection locked="0"/>
    </xf>
    <xf numFmtId="44" fontId="10" fillId="0" borderId="52" xfId="3" applyFont="1" applyBorder="1" applyAlignment="1" applyProtection="1">
      <alignment vertical="center"/>
      <protection locked="0"/>
    </xf>
    <xf numFmtId="44" fontId="10" fillId="0" borderId="13" xfId="3" applyFont="1" applyBorder="1" applyAlignment="1" applyProtection="1">
      <alignment vertical="center"/>
      <protection locked="0"/>
    </xf>
    <xf numFmtId="3" fontId="17" fillId="0" borderId="52" xfId="0" applyNumberFormat="1" applyFont="1" applyBorder="1" applyAlignment="1" applyProtection="1">
      <alignment vertical="center"/>
      <protection locked="0"/>
    </xf>
    <xf numFmtId="4" fontId="17" fillId="0" borderId="50" xfId="0" applyNumberFormat="1" applyFont="1" applyBorder="1" applyAlignment="1" applyProtection="1">
      <alignment horizontal="left" vertical="center" wrapText="1"/>
      <protection locked="0"/>
    </xf>
    <xf numFmtId="4" fontId="17" fillId="0" borderId="52" xfId="0" applyNumberFormat="1" applyFont="1" applyBorder="1" applyAlignment="1" applyProtection="1">
      <alignment horizontal="left" vertical="center" wrapText="1"/>
      <protection locked="0"/>
    </xf>
    <xf numFmtId="4" fontId="17" fillId="0" borderId="13" xfId="0" applyNumberFormat="1" applyFont="1" applyBorder="1" applyAlignment="1" applyProtection="1">
      <alignment horizontal="left" vertical="center" wrapText="1"/>
      <protection locked="0"/>
    </xf>
    <xf numFmtId="44" fontId="10" fillId="0" borderId="55" xfId="3" applyFont="1" applyBorder="1" applyAlignment="1" applyProtection="1">
      <alignment horizontal="left" vertical="center"/>
      <protection locked="0"/>
    </xf>
    <xf numFmtId="44" fontId="10" fillId="0" borderId="47" xfId="3" applyFont="1" applyBorder="1" applyAlignment="1" applyProtection="1">
      <alignment horizontal="left" vertical="center"/>
      <protection locked="0"/>
    </xf>
    <xf numFmtId="44" fontId="10" fillId="0" borderId="29" xfId="3" applyFont="1" applyBorder="1" applyAlignment="1" applyProtection="1">
      <alignment horizontal="left" vertical="center"/>
      <protection locked="0"/>
    </xf>
    <xf numFmtId="4" fontId="17" fillId="0" borderId="51" xfId="0" applyNumberFormat="1" applyFont="1" applyBorder="1" applyAlignment="1" applyProtection="1">
      <alignment horizontal="left" vertical="center" wrapText="1"/>
      <protection locked="0"/>
    </xf>
    <xf numFmtId="4" fontId="17" fillId="0" borderId="56" xfId="0" applyNumberFormat="1" applyFont="1" applyBorder="1" applyAlignment="1" applyProtection="1">
      <alignment horizontal="left" vertical="center" wrapText="1"/>
      <protection locked="0"/>
    </xf>
    <xf numFmtId="4" fontId="17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3" fontId="19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19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11" xfId="0" applyNumberFormat="1" applyFont="1" applyBorder="1" applyAlignment="1" applyProtection="1">
      <alignment horizontal="right" vertical="center" wrapText="1"/>
    </xf>
    <xf numFmtId="3" fontId="19" fillId="0" borderId="24" xfId="0" applyNumberFormat="1" applyFont="1" applyBorder="1" applyAlignment="1" applyProtection="1">
      <alignment horizontal="right" vertical="center" wrapText="1"/>
    </xf>
    <xf numFmtId="3" fontId="19" fillId="0" borderId="20" xfId="0" applyNumberFormat="1" applyFont="1" applyBorder="1" applyAlignment="1" applyProtection="1">
      <alignment horizontal="right" vertical="center" wrapText="1"/>
      <protection locked="0"/>
    </xf>
    <xf numFmtId="3" fontId="19" fillId="0" borderId="25" xfId="0" applyNumberFormat="1" applyFont="1" applyBorder="1" applyAlignment="1" applyProtection="1">
      <alignment horizontal="right" vertical="center" wrapText="1"/>
      <protection locked="0"/>
    </xf>
    <xf numFmtId="3" fontId="19" fillId="0" borderId="17" xfId="0" applyNumberFormat="1" applyFont="1" applyBorder="1" applyAlignment="1" applyProtection="1">
      <alignment horizontal="right" vertical="center" wrapText="1"/>
    </xf>
    <xf numFmtId="3" fontId="19" fillId="0" borderId="23" xfId="0" applyNumberFormat="1" applyFont="1" applyBorder="1" applyAlignment="1" applyProtection="1">
      <alignment horizontal="right" vertical="center" wrapText="1"/>
    </xf>
    <xf numFmtId="0" fontId="19" fillId="0" borderId="17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right" vertical="center" wrapText="1"/>
    </xf>
    <xf numFmtId="164" fontId="19" fillId="5" borderId="11" xfId="3" applyNumberFormat="1" applyFont="1" applyFill="1" applyBorder="1" applyAlignment="1" applyProtection="1">
      <alignment horizontal="right" vertical="center" wrapText="1"/>
      <protection locked="0"/>
    </xf>
    <xf numFmtId="164" fontId="19" fillId="5" borderId="24" xfId="3" applyNumberFormat="1" applyFont="1" applyFill="1" applyBorder="1" applyAlignment="1" applyProtection="1">
      <alignment horizontal="right" vertical="center" wrapText="1"/>
      <protection locked="0"/>
    </xf>
    <xf numFmtId="164" fontId="16" fillId="2" borderId="6" xfId="3" applyNumberFormat="1" applyFont="1" applyFill="1" applyBorder="1" applyAlignment="1" applyProtection="1">
      <alignment horizontal="center" vertical="center" wrapText="1"/>
      <protection locked="0"/>
    </xf>
    <xf numFmtId="164" fontId="16" fillId="2" borderId="8" xfId="3" applyNumberFormat="1" applyFont="1" applyFill="1" applyBorder="1" applyAlignment="1" applyProtection="1">
      <alignment horizontal="center" vertical="center" wrapText="1"/>
      <protection locked="0"/>
    </xf>
    <xf numFmtId="3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24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23" fillId="2" borderId="4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49" fontId="10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22" fillId="8" borderId="6" xfId="1" applyNumberFormat="1" applyFont="1" applyFill="1" applyBorder="1" applyAlignment="1">
      <alignment horizontal="left" vertical="center" wrapText="1"/>
    </xf>
    <xf numFmtId="164" fontId="22" fillId="8" borderId="7" xfId="1" applyNumberFormat="1" applyFont="1" applyFill="1" applyBorder="1" applyAlignment="1">
      <alignment horizontal="left" vertical="center" wrapText="1"/>
    </xf>
    <xf numFmtId="164" fontId="22" fillId="8" borderId="8" xfId="1" applyNumberFormat="1" applyFont="1" applyFill="1" applyBorder="1" applyAlignment="1">
      <alignment horizontal="left" vertical="center" wrapText="1"/>
    </xf>
    <xf numFmtId="165" fontId="17" fillId="0" borderId="50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52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51" xfId="1" applyNumberFormat="1" applyFont="1" applyFill="1" applyBorder="1" applyAlignment="1" applyProtection="1">
      <alignment horizontal="right" vertical="center" wrapText="1"/>
      <protection locked="0"/>
    </xf>
    <xf numFmtId="164" fontId="17" fillId="0" borderId="56" xfId="1" applyNumberFormat="1" applyFont="1" applyFill="1" applyBorder="1" applyAlignment="1" applyProtection="1">
      <alignment horizontal="right" vertical="center" wrapText="1"/>
      <protection locked="0"/>
    </xf>
    <xf numFmtId="164" fontId="17" fillId="0" borderId="22" xfId="1" applyNumberFormat="1" applyFont="1" applyFill="1" applyBorder="1" applyAlignment="1" applyProtection="1">
      <alignment horizontal="right" vertical="center" wrapText="1"/>
      <protection locked="0"/>
    </xf>
    <xf numFmtId="164" fontId="17" fillId="0" borderId="18" xfId="0" applyNumberFormat="1" applyFont="1" applyFill="1" applyBorder="1" applyAlignment="1">
      <alignment horizontal="right" vertical="center" wrapText="1"/>
    </xf>
    <xf numFmtId="164" fontId="17" fillId="0" borderId="53" xfId="0" applyNumberFormat="1" applyFont="1" applyFill="1" applyBorder="1" applyAlignment="1">
      <alignment horizontal="right" vertical="center" wrapText="1"/>
    </xf>
    <xf numFmtId="164" fontId="17" fillId="0" borderId="19" xfId="0" applyNumberFormat="1" applyFont="1" applyFill="1" applyBorder="1" applyAlignment="1">
      <alignment horizontal="right" vertical="center" wrapText="1"/>
    </xf>
    <xf numFmtId="49" fontId="17" fillId="0" borderId="50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52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13" xfId="1" applyNumberFormat="1" applyFont="1" applyFill="1" applyBorder="1" applyAlignment="1" applyProtection="1">
      <alignment horizontal="left" vertical="center" wrapText="1"/>
      <protection locked="0"/>
    </xf>
    <xf numFmtId="165" fontId="17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85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86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90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91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12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52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52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49" xfId="1" applyNumberFormat="1" applyFont="1" applyFill="1" applyBorder="1" applyAlignment="1">
      <alignment horizontal="right" vertical="center" wrapText="1"/>
    </xf>
    <xf numFmtId="164" fontId="10" fillId="9" borderId="53" xfId="1" applyNumberFormat="1" applyFont="1" applyFill="1" applyBorder="1" applyAlignment="1">
      <alignment horizontal="right" vertical="center" wrapText="1"/>
    </xf>
    <xf numFmtId="164" fontId="10" fillId="9" borderId="19" xfId="1" applyNumberFormat="1" applyFont="1" applyFill="1" applyBorder="1" applyAlignment="1">
      <alignment horizontal="right" vertical="center" wrapText="1"/>
    </xf>
    <xf numFmtId="164" fontId="10" fillId="0" borderId="12" xfId="1" applyNumberFormat="1" applyFont="1" applyFill="1" applyBorder="1" applyAlignment="1" applyProtection="1">
      <alignment horizontal="left" vertical="center"/>
      <protection locked="0"/>
    </xf>
    <xf numFmtId="164" fontId="10" fillId="0" borderId="52" xfId="1" applyNumberFormat="1" applyFont="1" applyFill="1" applyBorder="1" applyAlignment="1" applyProtection="1">
      <alignment horizontal="left" vertical="center"/>
      <protection locked="0"/>
    </xf>
    <xf numFmtId="164" fontId="10" fillId="0" borderId="13" xfId="1" applyNumberFormat="1" applyFont="1" applyFill="1" applyBorder="1" applyAlignment="1" applyProtection="1">
      <alignment horizontal="left" vertical="center"/>
      <protection locked="0"/>
    </xf>
    <xf numFmtId="164" fontId="10" fillId="0" borderId="12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52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50" xfId="3" applyNumberFormat="1" applyFont="1" applyFill="1" applyBorder="1" applyAlignment="1" applyProtection="1">
      <alignment horizontal="right" vertical="center" wrapText="1"/>
      <protection locked="0"/>
    </xf>
    <xf numFmtId="164" fontId="10" fillId="0" borderId="52" xfId="3" applyNumberFormat="1" applyFont="1" applyFill="1" applyBorder="1" applyAlignment="1" applyProtection="1">
      <alignment horizontal="right" vertical="center" wrapText="1"/>
      <protection locked="0"/>
    </xf>
    <xf numFmtId="164" fontId="10" fillId="0" borderId="13" xfId="3" applyNumberFormat="1" applyFont="1" applyFill="1" applyBorder="1" applyAlignment="1" applyProtection="1">
      <alignment horizontal="right" vertical="center" wrapText="1"/>
      <protection locked="0"/>
    </xf>
    <xf numFmtId="164" fontId="17" fillId="0" borderId="50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52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13" xfId="1" applyNumberFormat="1" applyFont="1" applyFill="1" applyBorder="1" applyAlignment="1" applyProtection="1">
      <alignment horizontal="left" vertical="center" wrapText="1"/>
      <protection locked="0"/>
    </xf>
    <xf numFmtId="165" fontId="17" fillId="0" borderId="50" xfId="1" applyNumberFormat="1" applyFont="1" applyFill="1" applyBorder="1" applyAlignment="1" applyProtection="1">
      <alignment horizontal="right" vertical="center" wrapText="1"/>
      <protection locked="0"/>
    </xf>
    <xf numFmtId="165" fontId="17" fillId="0" borderId="52" xfId="1" applyNumberFormat="1" applyFont="1" applyFill="1" applyBorder="1" applyAlignment="1" applyProtection="1">
      <alignment horizontal="right" vertical="center" wrapText="1"/>
      <protection locked="0"/>
    </xf>
    <xf numFmtId="165" fontId="17" fillId="0" borderId="13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72" xfId="0" applyNumberFormat="1" applyFont="1" applyFill="1" applyBorder="1" applyAlignment="1">
      <alignment horizontal="left" vertical="center"/>
    </xf>
    <xf numFmtId="0" fontId="19" fillId="0" borderId="73" xfId="0" applyNumberFormat="1" applyFont="1" applyFill="1" applyBorder="1" applyAlignment="1">
      <alignment horizontal="left" vertical="center"/>
    </xf>
    <xf numFmtId="0" fontId="19" fillId="0" borderId="75" xfId="0" applyNumberFormat="1" applyFont="1" applyFill="1" applyBorder="1" applyAlignment="1">
      <alignment horizontal="left" vertical="center"/>
    </xf>
    <xf numFmtId="0" fontId="19" fillId="0" borderId="76" xfId="0" applyNumberFormat="1" applyFont="1" applyFill="1" applyBorder="1" applyAlignment="1">
      <alignment horizontal="left" vertical="center"/>
    </xf>
    <xf numFmtId="165" fontId="17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47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44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57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36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87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88" xfId="0" applyNumberFormat="1" applyFont="1" applyFill="1" applyBorder="1" applyAlignment="1" applyProtection="1">
      <alignment horizontal="right" vertical="center" wrapText="1"/>
      <protection locked="0"/>
    </xf>
    <xf numFmtId="165" fontId="17" fillId="0" borderId="89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1" xfId="0" applyNumberFormat="1" applyFont="1" applyFill="1" applyBorder="1" applyAlignment="1">
      <alignment horizontal="left" vertical="center" wrapText="1"/>
    </xf>
    <xf numFmtId="164" fontId="17" fillId="0" borderId="52" xfId="0" applyNumberFormat="1" applyFont="1" applyFill="1" applyBorder="1" applyAlignment="1">
      <alignment horizontal="left" vertical="center" wrapText="1"/>
    </xf>
    <xf numFmtId="164" fontId="17" fillId="0" borderId="50" xfId="0" applyNumberFormat="1" applyFont="1" applyFill="1" applyBorder="1" applyAlignment="1">
      <alignment horizontal="left" vertical="center" wrapText="1"/>
    </xf>
    <xf numFmtId="164" fontId="17" fillId="0" borderId="47" xfId="0" applyNumberFormat="1" applyFont="1" applyBorder="1" applyAlignment="1">
      <alignment horizontal="right" vertical="center"/>
    </xf>
    <xf numFmtId="164" fontId="17" fillId="0" borderId="44" xfId="0" applyNumberFormat="1" applyFont="1" applyBorder="1" applyAlignment="1">
      <alignment horizontal="right" vertical="center"/>
    </xf>
    <xf numFmtId="164" fontId="10" fillId="9" borderId="52" xfId="3" applyNumberFormat="1" applyFont="1" applyFill="1" applyBorder="1" applyAlignment="1" applyProtection="1">
      <alignment horizontal="right" vertical="center"/>
      <protection locked="0"/>
    </xf>
    <xf numFmtId="164" fontId="10" fillId="9" borderId="24" xfId="3" applyNumberFormat="1" applyFont="1" applyFill="1" applyBorder="1" applyAlignment="1" applyProtection="1">
      <alignment horizontal="right" vertical="center"/>
      <protection locked="0"/>
    </xf>
    <xf numFmtId="164" fontId="17" fillId="0" borderId="52" xfId="0" applyNumberFormat="1" applyFont="1" applyBorder="1" applyAlignment="1" applyProtection="1">
      <alignment horizontal="left" vertical="center" wrapText="1"/>
      <protection locked="0"/>
    </xf>
    <xf numFmtId="164" fontId="17" fillId="0" borderId="24" xfId="0" applyNumberFormat="1" applyFont="1" applyBorder="1" applyAlignment="1" applyProtection="1">
      <alignment horizontal="left" vertical="center" wrapText="1"/>
      <protection locked="0"/>
    </xf>
    <xf numFmtId="41" fontId="17" fillId="0" borderId="52" xfId="0" applyNumberFormat="1" applyFont="1" applyFill="1" applyBorder="1" applyAlignment="1" applyProtection="1">
      <alignment horizontal="right" vertical="center"/>
      <protection locked="0"/>
    </xf>
    <xf numFmtId="41" fontId="17" fillId="0" borderId="24" xfId="0" applyNumberFormat="1" applyFont="1" applyFill="1" applyBorder="1" applyAlignment="1" applyProtection="1">
      <alignment horizontal="right" vertical="center"/>
      <protection locked="0"/>
    </xf>
    <xf numFmtId="165" fontId="17" fillId="0" borderId="52" xfId="0" applyNumberFormat="1" applyFont="1" applyBorder="1" applyAlignment="1" applyProtection="1">
      <alignment horizontal="right" vertical="center"/>
      <protection locked="0"/>
    </xf>
    <xf numFmtId="165" fontId="17" fillId="0" borderId="24" xfId="0" applyNumberFormat="1" applyFont="1" applyBorder="1" applyAlignment="1" applyProtection="1">
      <alignment horizontal="right" vertical="center"/>
      <protection locked="0"/>
    </xf>
    <xf numFmtId="164" fontId="10" fillId="9" borderId="52" xfId="0" applyNumberFormat="1" applyFont="1" applyFill="1" applyBorder="1" applyAlignment="1" applyProtection="1">
      <alignment horizontal="right" vertical="center"/>
      <protection locked="0"/>
    </xf>
    <xf numFmtId="164" fontId="10" fillId="9" borderId="24" xfId="0" applyNumberFormat="1" applyFont="1" applyFill="1" applyBorder="1" applyAlignment="1" applyProtection="1">
      <alignment horizontal="right" vertical="center"/>
      <protection locked="0"/>
    </xf>
    <xf numFmtId="164" fontId="10" fillId="0" borderId="52" xfId="0" applyNumberFormat="1" applyFont="1" applyFill="1" applyBorder="1" applyAlignment="1" applyProtection="1">
      <alignment horizontal="right" vertical="center"/>
      <protection locked="0"/>
    </xf>
    <xf numFmtId="164" fontId="10" fillId="0" borderId="24" xfId="0" applyNumberFormat="1" applyFont="1" applyFill="1" applyBorder="1" applyAlignment="1" applyProtection="1">
      <alignment horizontal="right" vertical="center"/>
      <protection locked="0"/>
    </xf>
    <xf numFmtId="0" fontId="17" fillId="0" borderId="75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76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77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47" xfId="0" applyNumberFormat="1" applyFont="1" applyFill="1" applyBorder="1" applyAlignment="1" applyProtection="1">
      <alignment horizontal="left" vertical="center"/>
      <protection locked="0"/>
    </xf>
    <xf numFmtId="164" fontId="17" fillId="0" borderId="44" xfId="0" applyNumberFormat="1" applyFont="1" applyFill="1" applyBorder="1" applyAlignment="1" applyProtection="1">
      <alignment horizontal="left" vertical="center"/>
      <protection locked="0"/>
    </xf>
    <xf numFmtId="0" fontId="19" fillId="0" borderId="84" xfId="0" applyNumberFormat="1" applyFont="1" applyFill="1" applyBorder="1" applyAlignment="1">
      <alignment horizontal="center" vertical="center" wrapText="1"/>
    </xf>
    <xf numFmtId="0" fontId="19" fillId="0" borderId="85" xfId="0" applyNumberFormat="1" applyFont="1" applyFill="1" applyBorder="1" applyAlignment="1">
      <alignment horizontal="center" vertical="center" wrapText="1"/>
    </xf>
    <xf numFmtId="0" fontId="19" fillId="0" borderId="86" xfId="0" applyNumberFormat="1" applyFont="1" applyFill="1" applyBorder="1" applyAlignment="1">
      <alignment horizontal="center" vertical="center" wrapText="1"/>
    </xf>
    <xf numFmtId="49" fontId="17" fillId="0" borderId="45" xfId="0" applyNumberFormat="1" applyFont="1" applyFill="1" applyBorder="1" applyAlignment="1">
      <alignment horizontal="center" vertical="center" wrapText="1"/>
    </xf>
    <xf numFmtId="49" fontId="17" fillId="0" borderId="64" xfId="0" applyNumberFormat="1" applyFont="1" applyFill="1" applyBorder="1" applyAlignment="1">
      <alignment horizontal="center" vertical="center" wrapText="1"/>
    </xf>
    <xf numFmtId="49" fontId="17" fillId="0" borderId="30" xfId="0" applyNumberFormat="1" applyFont="1" applyFill="1" applyBorder="1" applyAlignment="1">
      <alignment horizontal="center" vertical="center" wrapText="1"/>
    </xf>
    <xf numFmtId="164" fontId="17" fillId="0" borderId="50" xfId="0" applyNumberFormat="1" applyFont="1" applyFill="1" applyBorder="1" applyAlignment="1" applyProtection="1">
      <alignment horizontal="right" vertical="center"/>
      <protection locked="0"/>
    </xf>
    <xf numFmtId="164" fontId="17" fillId="0" borderId="52" xfId="0" applyNumberFormat="1" applyFont="1" applyFill="1" applyBorder="1" applyAlignment="1" applyProtection="1">
      <alignment horizontal="right" vertical="center"/>
      <protection locked="0"/>
    </xf>
    <xf numFmtId="164" fontId="17" fillId="0" borderId="13" xfId="0" applyNumberFormat="1" applyFont="1" applyFill="1" applyBorder="1" applyAlignment="1" applyProtection="1">
      <alignment horizontal="right" vertical="center"/>
      <protection locked="0"/>
    </xf>
    <xf numFmtId="164" fontId="10" fillId="0" borderId="50" xfId="0" applyNumberFormat="1" applyFont="1" applyFill="1" applyBorder="1" applyAlignment="1" applyProtection="1">
      <alignment horizontal="right" vertical="center"/>
      <protection locked="0"/>
    </xf>
    <xf numFmtId="164" fontId="10" fillId="0" borderId="13" xfId="0" applyNumberFormat="1" applyFont="1" applyFill="1" applyBorder="1" applyAlignment="1" applyProtection="1">
      <alignment horizontal="right" vertical="center"/>
      <protection locked="0"/>
    </xf>
    <xf numFmtId="4" fontId="17" fillId="0" borderId="51" xfId="0" applyNumberFormat="1" applyFont="1" applyBorder="1" applyAlignment="1" applyProtection="1">
      <alignment horizontal="right" vertical="center"/>
      <protection locked="0"/>
    </xf>
    <xf numFmtId="4" fontId="17" fillId="0" borderId="56" xfId="0" applyNumberFormat="1" applyFont="1" applyBorder="1" applyAlignment="1" applyProtection="1">
      <alignment horizontal="right" vertical="center"/>
      <protection locked="0"/>
    </xf>
    <xf numFmtId="4" fontId="17" fillId="0" borderId="22" xfId="0" applyNumberFormat="1" applyFont="1" applyBorder="1" applyAlignment="1" applyProtection="1">
      <alignment horizontal="right" vertical="center"/>
      <protection locked="0"/>
    </xf>
    <xf numFmtId="164" fontId="22" fillId="8" borderId="26" xfId="0" applyNumberFormat="1" applyFont="1" applyFill="1" applyBorder="1" applyAlignment="1" applyProtection="1">
      <alignment horizontal="right" vertical="center"/>
      <protection locked="0"/>
    </xf>
    <xf numFmtId="164" fontId="22" fillId="8" borderId="7" xfId="0" applyNumberFormat="1" applyFont="1" applyFill="1" applyBorder="1" applyAlignment="1" applyProtection="1">
      <alignment horizontal="right" vertical="center"/>
      <protection locked="0"/>
    </xf>
    <xf numFmtId="164" fontId="22" fillId="8" borderId="27" xfId="0" applyNumberFormat="1" applyFont="1" applyFill="1" applyBorder="1" applyAlignment="1" applyProtection="1">
      <alignment horizontal="right" vertical="center"/>
      <protection locked="0"/>
    </xf>
    <xf numFmtId="165" fontId="17" fillId="0" borderId="56" xfId="0" applyNumberFormat="1" applyFont="1" applyBorder="1" applyAlignment="1" applyProtection="1">
      <alignment horizontal="right" vertical="center"/>
      <protection locked="0"/>
    </xf>
    <xf numFmtId="165" fontId="17" fillId="0" borderId="25" xfId="0" applyNumberFormat="1" applyFont="1" applyBorder="1" applyAlignment="1" applyProtection="1">
      <alignment horizontal="right" vertical="center"/>
      <protection locked="0"/>
    </xf>
    <xf numFmtId="164" fontId="10" fillId="9" borderId="11" xfId="0" applyNumberFormat="1" applyFont="1" applyFill="1" applyBorder="1" applyAlignment="1" applyProtection="1">
      <alignment horizontal="right" vertical="center"/>
      <protection locked="0"/>
    </xf>
    <xf numFmtId="164" fontId="17" fillId="0" borderId="11" xfId="0" applyNumberFormat="1" applyFont="1" applyFill="1" applyBorder="1" applyAlignment="1" applyProtection="1">
      <alignment horizontal="left" vertical="center"/>
      <protection locked="0"/>
    </xf>
    <xf numFmtId="164" fontId="17" fillId="0" borderId="52" xfId="0" applyNumberFormat="1" applyFont="1" applyFill="1" applyBorder="1" applyAlignment="1" applyProtection="1">
      <alignment horizontal="left" vertical="center"/>
      <protection locked="0"/>
    </xf>
    <xf numFmtId="164" fontId="17" fillId="0" borderId="24" xfId="0" applyNumberFormat="1" applyFont="1" applyFill="1" applyBorder="1" applyAlignment="1" applyProtection="1">
      <alignment horizontal="left" vertical="center"/>
      <protection locked="0"/>
    </xf>
    <xf numFmtId="165" fontId="17" fillId="0" borderId="11" xfId="0" applyNumberFormat="1" applyFont="1" applyFill="1" applyBorder="1" applyAlignment="1" applyProtection="1">
      <alignment horizontal="right" vertical="center"/>
      <protection locked="0"/>
    </xf>
    <xf numFmtId="165" fontId="17" fillId="0" borderId="52" xfId="0" applyNumberFormat="1" applyFont="1" applyFill="1" applyBorder="1" applyAlignment="1" applyProtection="1">
      <alignment horizontal="right" vertical="center"/>
      <protection locked="0"/>
    </xf>
    <xf numFmtId="165" fontId="17" fillId="0" borderId="24" xfId="0" applyNumberFormat="1" applyFont="1" applyFill="1" applyBorder="1" applyAlignment="1" applyProtection="1">
      <alignment horizontal="right" vertical="center"/>
      <protection locked="0"/>
    </xf>
    <xf numFmtId="4" fontId="17" fillId="0" borderId="62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63" xfId="0" applyNumberFormat="1" applyFont="1" applyBorder="1" applyAlignment="1" applyProtection="1">
      <alignment horizontal="right" vertical="center"/>
      <protection locked="0"/>
    </xf>
    <xf numFmtId="164" fontId="10" fillId="0" borderId="18" xfId="0" applyNumberFormat="1" applyFont="1" applyBorder="1" applyAlignment="1" applyProtection="1">
      <alignment horizontal="right" vertical="center"/>
      <protection locked="0"/>
    </xf>
    <xf numFmtId="164" fontId="10" fillId="0" borderId="53" xfId="0" applyNumberFormat="1" applyFont="1" applyBorder="1" applyAlignment="1" applyProtection="1">
      <alignment horizontal="right" vertical="center"/>
      <protection locked="0"/>
    </xf>
    <xf numFmtId="164" fontId="10" fillId="0" borderId="19" xfId="0" applyNumberFormat="1" applyFont="1" applyBorder="1" applyAlignment="1" applyProtection="1">
      <alignment horizontal="right" vertical="center"/>
      <protection locked="0"/>
    </xf>
    <xf numFmtId="37" fontId="17" fillId="0" borderId="12" xfId="0" applyNumberFormat="1" applyFont="1" applyBorder="1" applyAlignment="1" applyProtection="1">
      <alignment horizontal="right" vertical="center"/>
      <protection locked="0"/>
    </xf>
    <xf numFmtId="37" fontId="17" fillId="0" borderId="52" xfId="0" applyNumberFormat="1" applyFont="1" applyBorder="1" applyAlignment="1" applyProtection="1">
      <alignment horizontal="right" vertical="center"/>
      <protection locked="0"/>
    </xf>
    <xf numFmtId="37" fontId="17" fillId="0" borderId="13" xfId="0" applyNumberFormat="1" applyFont="1" applyBorder="1" applyAlignment="1" applyProtection="1">
      <alignment horizontal="right" vertical="center"/>
      <protection locked="0"/>
    </xf>
    <xf numFmtId="165" fontId="17" fillId="0" borderId="11" xfId="0" applyNumberFormat="1" applyFont="1" applyBorder="1" applyAlignment="1" applyProtection="1">
      <alignment horizontal="right" vertical="center"/>
      <protection locked="0"/>
    </xf>
    <xf numFmtId="0" fontId="10" fillId="7" borderId="35" xfId="0" applyNumberFormat="1" applyFont="1" applyFill="1" applyBorder="1" applyAlignment="1">
      <alignment horizontal="center" vertical="center" wrapText="1"/>
    </xf>
    <xf numFmtId="0" fontId="10" fillId="7" borderId="52" xfId="0" applyNumberFormat="1" applyFont="1" applyFill="1" applyBorder="1" applyAlignment="1">
      <alignment horizontal="center" vertical="center" wrapText="1"/>
    </xf>
    <xf numFmtId="0" fontId="10" fillId="7" borderId="50" xfId="0" applyNumberFormat="1" applyFont="1" applyFill="1" applyBorder="1" applyAlignment="1">
      <alignment horizontal="center" vertical="center" wrapText="1"/>
    </xf>
    <xf numFmtId="0" fontId="10" fillId="7" borderId="15" xfId="0" applyNumberFormat="1" applyFont="1" applyFill="1" applyBorder="1" applyAlignment="1">
      <alignment horizontal="center" vertical="center" wrapText="1"/>
    </xf>
    <xf numFmtId="0" fontId="10" fillId="7" borderId="28" xfId="0" applyNumberFormat="1" applyFont="1" applyFill="1" applyBorder="1" applyAlignment="1">
      <alignment horizontal="center" vertical="center" wrapText="1"/>
    </xf>
    <xf numFmtId="0" fontId="10" fillId="7" borderId="16" xfId="0" applyNumberFormat="1" applyFont="1" applyFill="1" applyBorder="1" applyAlignment="1">
      <alignment horizontal="center" vertical="center" wrapText="1"/>
    </xf>
    <xf numFmtId="0" fontId="10" fillId="7" borderId="29" xfId="0" applyNumberFormat="1" applyFont="1" applyFill="1" applyBorder="1" applyAlignment="1">
      <alignment horizontal="center" vertical="center" wrapText="1"/>
    </xf>
    <xf numFmtId="165" fontId="17" fillId="0" borderId="50" xfId="0" applyNumberFormat="1" applyFont="1" applyBorder="1" applyAlignment="1" applyProtection="1">
      <alignment horizontal="right" vertical="center"/>
      <protection locked="0"/>
    </xf>
    <xf numFmtId="165" fontId="17" fillId="0" borderId="13" xfId="0" applyNumberFormat="1" applyFont="1" applyBorder="1" applyAlignment="1" applyProtection="1">
      <alignment horizontal="right" vertical="center"/>
      <protection locked="0"/>
    </xf>
    <xf numFmtId="165" fontId="17" fillId="0" borderId="50" xfId="0" applyNumberFormat="1" applyFont="1" applyFill="1" applyBorder="1" applyAlignment="1" applyProtection="1">
      <alignment horizontal="right" vertical="center"/>
      <protection locked="0"/>
    </xf>
    <xf numFmtId="165" fontId="17" fillId="0" borderId="13" xfId="0" applyNumberFormat="1" applyFont="1" applyFill="1" applyBorder="1" applyAlignment="1" applyProtection="1">
      <alignment horizontal="right" vertical="center"/>
      <protection locked="0"/>
    </xf>
    <xf numFmtId="164" fontId="17" fillId="0" borderId="50" xfId="0" applyNumberFormat="1" applyFont="1" applyBorder="1" applyAlignment="1" applyProtection="1">
      <alignment horizontal="right" vertical="center"/>
      <protection locked="0"/>
    </xf>
    <xf numFmtId="164" fontId="17" fillId="0" borderId="52" xfId="0" applyNumberFormat="1" applyFont="1" applyBorder="1" applyAlignment="1" applyProtection="1">
      <alignment horizontal="right" vertical="center"/>
      <protection locked="0"/>
    </xf>
    <xf numFmtId="164" fontId="17" fillId="0" borderId="13" xfId="0" applyNumberFormat="1" applyFont="1" applyBorder="1" applyAlignment="1" applyProtection="1">
      <alignment horizontal="right" vertical="center"/>
      <protection locked="0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164" fontId="18" fillId="8" borderId="47" xfId="0" applyNumberFormat="1" applyFont="1" applyFill="1" applyBorder="1" applyAlignment="1">
      <alignment horizontal="center" vertical="center"/>
    </xf>
    <xf numFmtId="164" fontId="18" fillId="8" borderId="44" xfId="0" applyNumberFormat="1" applyFont="1" applyFill="1" applyBorder="1" applyAlignment="1">
      <alignment horizontal="center" vertical="center"/>
    </xf>
    <xf numFmtId="41" fontId="10" fillId="10" borderId="50" xfId="0" applyNumberFormat="1" applyFont="1" applyFill="1" applyBorder="1" applyAlignment="1" applyProtection="1">
      <alignment horizontal="center" vertical="center"/>
      <protection locked="0"/>
    </xf>
    <xf numFmtId="41" fontId="10" fillId="10" borderId="52" xfId="0" applyNumberFormat="1" applyFont="1" applyFill="1" applyBorder="1" applyAlignment="1" applyProtection="1">
      <alignment horizontal="center" vertical="center"/>
      <protection locked="0"/>
    </xf>
    <xf numFmtId="41" fontId="10" fillId="10" borderId="13" xfId="0" applyNumberFormat="1" applyFont="1" applyFill="1" applyBorder="1" applyAlignment="1" applyProtection="1">
      <alignment horizontal="center" vertical="center"/>
      <protection locked="0"/>
    </xf>
    <xf numFmtId="49" fontId="17" fillId="0" borderId="30" xfId="0" applyNumberFormat="1" applyFont="1" applyFill="1" applyBorder="1" applyAlignment="1">
      <alignment horizontal="left" vertical="center" wrapText="1"/>
    </xf>
    <xf numFmtId="164" fontId="17" fillId="0" borderId="55" xfId="0" applyNumberFormat="1" applyFont="1" applyFill="1" applyBorder="1" applyAlignment="1" applyProtection="1">
      <alignment horizontal="left" vertical="center"/>
      <protection locked="0"/>
    </xf>
    <xf numFmtId="164" fontId="17" fillId="0" borderId="29" xfId="0" applyNumberFormat="1" applyFont="1" applyFill="1" applyBorder="1" applyAlignment="1" applyProtection="1">
      <alignment horizontal="left" vertical="center"/>
      <protection locked="0"/>
    </xf>
    <xf numFmtId="164" fontId="10" fillId="0" borderId="50" xfId="0" applyNumberFormat="1" applyFont="1" applyBorder="1" applyAlignment="1" applyProtection="1">
      <alignment horizontal="right" vertical="center"/>
      <protection locked="0"/>
    </xf>
    <xf numFmtId="164" fontId="10" fillId="0" borderId="52" xfId="0" applyNumberFormat="1" applyFont="1" applyBorder="1" applyAlignment="1" applyProtection="1">
      <alignment horizontal="right" vertical="center"/>
      <protection locked="0"/>
    </xf>
    <xf numFmtId="164" fontId="10" fillId="0" borderId="13" xfId="0" applyNumberFormat="1" applyFont="1" applyBorder="1" applyAlignment="1" applyProtection="1">
      <alignment horizontal="right" vertical="center"/>
      <protection locked="0"/>
    </xf>
    <xf numFmtId="164" fontId="17" fillId="0" borderId="50" xfId="0" applyNumberFormat="1" applyFont="1" applyBorder="1" applyAlignment="1" applyProtection="1">
      <alignment horizontal="left" vertical="center"/>
      <protection locked="0"/>
    </xf>
    <xf numFmtId="3" fontId="17" fillId="0" borderId="50" xfId="0" applyNumberFormat="1" applyFont="1" applyBorder="1" applyAlignment="1" applyProtection="1">
      <alignment horizontal="left" vertical="center"/>
      <protection locked="0"/>
    </xf>
    <xf numFmtId="3" fontId="17" fillId="0" borderId="52" xfId="0" applyNumberFormat="1" applyFont="1" applyBorder="1" applyAlignment="1" applyProtection="1">
      <alignment horizontal="left" vertical="center"/>
      <protection locked="0"/>
    </xf>
    <xf numFmtId="3" fontId="17" fillId="0" borderId="13" xfId="0" applyNumberFormat="1" applyFont="1" applyBorder="1" applyAlignment="1" applyProtection="1">
      <alignment horizontal="left" vertical="center"/>
      <protection locked="0"/>
    </xf>
    <xf numFmtId="44" fontId="17" fillId="0" borderId="50" xfId="3" applyFont="1" applyBorder="1" applyAlignment="1" applyProtection="1">
      <alignment horizontal="left" vertical="center"/>
      <protection locked="0"/>
    </xf>
    <xf numFmtId="44" fontId="17" fillId="0" borderId="52" xfId="3" applyFont="1" applyBorder="1" applyAlignment="1" applyProtection="1">
      <alignment horizontal="left" vertical="center"/>
      <protection locked="0"/>
    </xf>
    <xf numFmtId="44" fontId="17" fillId="0" borderId="13" xfId="3" applyFont="1" applyBorder="1" applyAlignment="1" applyProtection="1">
      <alignment horizontal="left" vertical="center"/>
      <protection locked="0"/>
    </xf>
    <xf numFmtId="44" fontId="10" fillId="10" borderId="55" xfId="3" applyFont="1" applyFill="1" applyBorder="1" applyAlignment="1" applyProtection="1">
      <alignment horizontal="left" vertical="center"/>
      <protection locked="0"/>
    </xf>
    <xf numFmtId="44" fontId="10" fillId="10" borderId="47" xfId="3" applyFont="1" applyFill="1" applyBorder="1" applyAlignment="1" applyProtection="1">
      <alignment horizontal="left" vertical="center"/>
      <protection locked="0"/>
    </xf>
    <xf numFmtId="44" fontId="10" fillId="10" borderId="29" xfId="3" applyFont="1" applyFill="1" applyBorder="1" applyAlignment="1" applyProtection="1">
      <alignment horizontal="left" vertical="center"/>
      <protection locked="0"/>
    </xf>
    <xf numFmtId="44" fontId="17" fillId="0" borderId="50" xfId="3" applyFont="1" applyBorder="1" applyAlignment="1" applyProtection="1">
      <alignment vertical="center"/>
      <protection locked="0"/>
    </xf>
    <xf numFmtId="44" fontId="17" fillId="0" borderId="52" xfId="3" applyFont="1" applyBorder="1" applyAlignment="1" applyProtection="1">
      <alignment vertical="center"/>
      <protection locked="0"/>
    </xf>
    <xf numFmtId="44" fontId="17" fillId="0" borderId="13" xfId="3" applyFont="1" applyBorder="1" applyAlignment="1" applyProtection="1">
      <alignment vertical="center"/>
      <protection locked="0"/>
    </xf>
    <xf numFmtId="164" fontId="10" fillId="10" borderId="49" xfId="0" applyNumberFormat="1" applyFont="1" applyFill="1" applyBorder="1" applyAlignment="1">
      <alignment horizontal="center" vertical="center"/>
    </xf>
    <xf numFmtId="164" fontId="10" fillId="10" borderId="53" xfId="0" applyNumberFormat="1" applyFont="1" applyFill="1" applyBorder="1" applyAlignment="1">
      <alignment horizontal="center" vertical="center"/>
    </xf>
    <xf numFmtId="164" fontId="10" fillId="10" borderId="19" xfId="0" applyNumberFormat="1" applyFont="1" applyFill="1" applyBorder="1" applyAlignment="1">
      <alignment horizontal="center" vertical="center"/>
    </xf>
    <xf numFmtId="4" fontId="17" fillId="0" borderId="52" xfId="0" applyNumberFormat="1" applyFont="1" applyBorder="1" applyAlignment="1" applyProtection="1">
      <alignment vertical="center"/>
      <protection locked="0"/>
    </xf>
    <xf numFmtId="164" fontId="17" fillId="0" borderId="69" xfId="0" applyNumberFormat="1" applyFont="1" applyBorder="1" applyAlignment="1" applyProtection="1">
      <alignment horizontal="left" vertical="center"/>
      <protection locked="0"/>
    </xf>
    <xf numFmtId="164" fontId="17" fillId="0" borderId="70" xfId="0" applyNumberFormat="1" applyFont="1" applyBorder="1" applyAlignment="1" applyProtection="1">
      <alignment horizontal="left" vertical="center"/>
      <protection locked="0"/>
    </xf>
    <xf numFmtId="164" fontId="17" fillId="0" borderId="70" xfId="0" applyNumberFormat="1" applyFont="1" applyBorder="1" applyAlignment="1" applyProtection="1">
      <alignment horizontal="center" vertical="center"/>
      <protection locked="0"/>
    </xf>
    <xf numFmtId="164" fontId="17" fillId="0" borderId="71" xfId="0" applyNumberFormat="1" applyFont="1" applyBorder="1" applyAlignment="1" applyProtection="1">
      <alignment horizontal="center" vertical="center"/>
      <protection locked="0"/>
    </xf>
    <xf numFmtId="3" fontId="17" fillId="0" borderId="50" xfId="0" applyNumberFormat="1" applyFont="1" applyBorder="1" applyAlignment="1" applyProtection="1">
      <alignment horizontal="right" vertical="center"/>
      <protection locked="0"/>
    </xf>
    <xf numFmtId="3" fontId="17" fillId="0" borderId="52" xfId="0" applyNumberFormat="1" applyFont="1" applyBorder="1" applyAlignment="1" applyProtection="1">
      <alignment horizontal="right" vertical="center"/>
      <protection locked="0"/>
    </xf>
    <xf numFmtId="3" fontId="17" fillId="0" borderId="13" xfId="0" applyNumberFormat="1" applyFont="1" applyBorder="1" applyAlignment="1" applyProtection="1">
      <alignment horizontal="right" vertical="center"/>
      <protection locked="0"/>
    </xf>
    <xf numFmtId="0" fontId="19" fillId="0" borderId="12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7" fillId="0" borderId="61" xfId="0" applyNumberFormat="1" applyFont="1" applyBorder="1" applyAlignment="1" applyProtection="1">
      <alignment vertical="center"/>
      <protection locked="0"/>
    </xf>
    <xf numFmtId="4" fontId="17" fillId="0" borderId="58" xfId="0" applyNumberFormat="1" applyFont="1" applyBorder="1" applyAlignment="1" applyProtection="1">
      <alignment vertical="center"/>
      <protection locked="0"/>
    </xf>
    <xf numFmtId="4" fontId="17" fillId="0" borderId="16" xfId="0" applyNumberFormat="1" applyFont="1" applyBorder="1" applyAlignment="1" applyProtection="1">
      <alignment vertical="center"/>
      <protection locked="0"/>
    </xf>
    <xf numFmtId="49" fontId="21" fillId="6" borderId="6" xfId="0" applyNumberFormat="1" applyFont="1" applyFill="1" applyBorder="1" applyAlignment="1">
      <alignment horizontal="left" vertical="center" wrapText="1"/>
    </xf>
    <xf numFmtId="49" fontId="21" fillId="6" borderId="7" xfId="0" applyNumberFormat="1" applyFont="1" applyFill="1" applyBorder="1" applyAlignment="1">
      <alignment horizontal="left" vertical="center" wrapText="1"/>
    </xf>
    <xf numFmtId="49" fontId="21" fillId="6" borderId="8" xfId="0" applyNumberFormat="1" applyFont="1" applyFill="1" applyBorder="1" applyAlignment="1">
      <alignment horizontal="left" vertical="center" wrapText="1"/>
    </xf>
    <xf numFmtId="164" fontId="10" fillId="0" borderId="79" xfId="3" applyNumberFormat="1" applyFont="1" applyFill="1" applyBorder="1" applyAlignment="1">
      <alignment horizontal="right" vertical="center"/>
    </xf>
    <xf numFmtId="164" fontId="10" fillId="0" borderId="80" xfId="3" applyNumberFormat="1" applyFont="1" applyFill="1" applyBorder="1" applyAlignment="1">
      <alignment horizontal="right" vertical="center"/>
    </xf>
    <xf numFmtId="3" fontId="17" fillId="0" borderId="73" xfId="0" applyNumberFormat="1" applyFont="1" applyFill="1" applyBorder="1" applyAlignment="1" applyProtection="1">
      <alignment horizontal="right" vertical="center"/>
      <protection locked="0"/>
    </xf>
    <xf numFmtId="3" fontId="17" fillId="0" borderId="74" xfId="0" applyNumberFormat="1" applyFont="1" applyFill="1" applyBorder="1" applyAlignment="1" applyProtection="1">
      <alignment horizontal="right" vertical="center"/>
      <protection locked="0"/>
    </xf>
    <xf numFmtId="3" fontId="17" fillId="0" borderId="73" xfId="0" applyNumberFormat="1" applyFont="1" applyBorder="1" applyAlignment="1" applyProtection="1">
      <alignment horizontal="right" vertical="center"/>
      <protection locked="0"/>
    </xf>
    <xf numFmtId="3" fontId="17" fillId="0" borderId="74" xfId="0" applyNumberFormat="1" applyFont="1" applyBorder="1" applyAlignment="1" applyProtection="1">
      <alignment horizontal="right" vertical="center"/>
      <protection locked="0"/>
    </xf>
    <xf numFmtId="3" fontId="17" fillId="0" borderId="76" xfId="0" applyNumberFormat="1" applyFont="1" applyBorder="1" applyAlignment="1" applyProtection="1">
      <alignment horizontal="right" vertical="center"/>
      <protection locked="0"/>
    </xf>
    <xf numFmtId="3" fontId="17" fillId="0" borderId="77" xfId="0" applyNumberFormat="1" applyFont="1" applyBorder="1" applyAlignment="1" applyProtection="1">
      <alignment horizontal="right" vertical="center"/>
      <protection locked="0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52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horizontal="right" vertical="center" wrapText="1"/>
    </xf>
    <xf numFmtId="0" fontId="16" fillId="0" borderId="24" xfId="0" applyFont="1" applyFill="1" applyBorder="1" applyAlignment="1">
      <alignment horizontal="right" vertical="center" wrapText="1"/>
    </xf>
    <xf numFmtId="164" fontId="19" fillId="0" borderId="35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24" xfId="0" applyNumberFormat="1" applyFont="1" applyFill="1" applyBorder="1" applyAlignment="1" applyProtection="1">
      <alignment horizontal="right" vertical="center" wrapText="1"/>
      <protection locked="0"/>
    </xf>
    <xf numFmtId="42" fontId="16" fillId="0" borderId="59" xfId="0" applyNumberFormat="1" applyFont="1" applyFill="1" applyBorder="1" applyAlignment="1" applyProtection="1">
      <alignment horizontal="right" vertical="center" wrapText="1"/>
      <protection locked="0"/>
    </xf>
    <xf numFmtId="42" fontId="16" fillId="0" borderId="44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14" xfId="0" applyFont="1" applyFill="1" applyBorder="1" applyAlignment="1">
      <alignment horizontal="left" vertical="center" wrapText="1"/>
    </xf>
    <xf numFmtId="0" fontId="18" fillId="4" borderId="57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16" fillId="0" borderId="5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52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164" fontId="19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4" xfId="0" applyNumberFormat="1" applyFont="1" applyFill="1" applyBorder="1" applyAlignment="1" applyProtection="1">
      <alignment horizontal="center" vertical="center" wrapText="1"/>
      <protection locked="0"/>
    </xf>
    <xf numFmtId="41" fontId="19" fillId="0" borderId="35" xfId="0" applyNumberFormat="1" applyFont="1" applyFill="1" applyBorder="1" applyAlignment="1" applyProtection="1">
      <alignment horizontal="center" vertical="center" wrapText="1"/>
      <protection locked="0"/>
    </xf>
    <xf numFmtId="41" fontId="19" fillId="0" borderId="24" xfId="0" applyNumberFormat="1" applyFont="1" applyFill="1" applyBorder="1" applyAlignment="1" applyProtection="1">
      <alignment horizontal="center" vertical="center" wrapText="1"/>
      <protection locked="0"/>
    </xf>
    <xf numFmtId="41" fontId="19" fillId="0" borderId="41" xfId="0" applyNumberFormat="1" applyFont="1" applyFill="1" applyBorder="1" applyAlignment="1" applyProtection="1">
      <alignment horizontal="center" vertical="center" wrapText="1"/>
      <protection locked="0"/>
    </xf>
    <xf numFmtId="41" fontId="1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49" fontId="21" fillId="6" borderId="6" xfId="0" applyNumberFormat="1" applyFont="1" applyFill="1" applyBorder="1" applyAlignment="1">
      <alignment horizontal="center" vertical="center"/>
    </xf>
    <xf numFmtId="49" fontId="21" fillId="6" borderId="39" xfId="0" applyNumberFormat="1" applyFont="1" applyFill="1" applyBorder="1" applyAlignment="1">
      <alignment horizontal="center" vertical="center"/>
    </xf>
    <xf numFmtId="49" fontId="21" fillId="6" borderId="3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49" fontId="17" fillId="0" borderId="1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10" xfId="0" applyNumberFormat="1" applyFont="1" applyFill="1" applyBorder="1" applyAlignment="1">
      <alignment horizontal="left" vertical="center" wrapText="1"/>
    </xf>
    <xf numFmtId="164" fontId="10" fillId="0" borderId="67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60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49" xfId="0" applyNumberFormat="1" applyFont="1" applyBorder="1" applyAlignment="1">
      <alignment horizontal="left" vertical="center"/>
    </xf>
    <xf numFmtId="164" fontId="17" fillId="0" borderId="53" xfId="0" applyNumberFormat="1" applyFont="1" applyBorder="1" applyAlignment="1">
      <alignment horizontal="left" vertical="center"/>
    </xf>
    <xf numFmtId="164" fontId="17" fillId="0" borderId="19" xfId="0" applyNumberFormat="1" applyFont="1" applyBorder="1" applyAlignment="1">
      <alignment horizontal="left" vertical="center"/>
    </xf>
    <xf numFmtId="44" fontId="10" fillId="9" borderId="50" xfId="3" applyFont="1" applyFill="1" applyBorder="1" applyAlignment="1" applyProtection="1">
      <alignment horizontal="left" vertical="center"/>
      <protection locked="0"/>
    </xf>
    <xf numFmtId="44" fontId="10" fillId="9" borderId="52" xfId="3" applyFont="1" applyFill="1" applyBorder="1" applyAlignment="1" applyProtection="1">
      <alignment horizontal="left" vertical="center"/>
      <protection locked="0"/>
    </xf>
    <xf numFmtId="44" fontId="10" fillId="9" borderId="13" xfId="3" applyFont="1" applyFill="1" applyBorder="1" applyAlignment="1" applyProtection="1">
      <alignment horizontal="left" vertical="center"/>
      <protection locked="0"/>
    </xf>
    <xf numFmtId="44" fontId="10" fillId="0" borderId="51" xfId="3" applyFont="1" applyBorder="1" applyAlignment="1" applyProtection="1">
      <alignment horizontal="left" vertical="center"/>
      <protection locked="0"/>
    </xf>
    <xf numFmtId="44" fontId="10" fillId="0" borderId="56" xfId="3" applyFont="1" applyBorder="1" applyAlignment="1" applyProtection="1">
      <alignment horizontal="left" vertical="center"/>
      <protection locked="0"/>
    </xf>
    <xf numFmtId="44" fontId="10" fillId="0" borderId="22" xfId="3" applyFont="1" applyBorder="1" applyAlignment="1" applyProtection="1">
      <alignment horizontal="left" vertical="center"/>
      <protection locked="0"/>
    </xf>
    <xf numFmtId="164" fontId="17" fillId="0" borderId="53" xfId="0" applyNumberFormat="1" applyFont="1" applyFill="1" applyBorder="1" applyAlignment="1">
      <alignment horizontal="right" vertical="center"/>
    </xf>
    <xf numFmtId="164" fontId="17" fillId="0" borderId="23" xfId="0" applyNumberFormat="1" applyFont="1" applyFill="1" applyBorder="1" applyAlignment="1">
      <alignment horizontal="right" vertical="center"/>
    </xf>
    <xf numFmtId="164" fontId="17" fillId="0" borderId="50" xfId="0" applyNumberFormat="1" applyFont="1" applyBorder="1" applyAlignment="1" applyProtection="1">
      <alignment horizontal="left" vertical="center" wrapText="1"/>
      <protection locked="0"/>
    </xf>
    <xf numFmtId="164" fontId="17" fillId="0" borderId="13" xfId="0" applyNumberFormat="1" applyFont="1" applyBorder="1" applyAlignment="1" applyProtection="1">
      <alignment horizontal="left" vertical="center" wrapText="1"/>
      <protection locked="0"/>
    </xf>
    <xf numFmtId="44" fontId="10" fillId="0" borderId="50" xfId="3" applyFont="1" applyBorder="1" applyAlignment="1" applyProtection="1">
      <alignment horizontal="left" vertical="center" wrapText="1"/>
      <protection locked="0"/>
    </xf>
    <xf numFmtId="44" fontId="10" fillId="0" borderId="52" xfId="3" applyFont="1" applyBorder="1" applyAlignment="1" applyProtection="1">
      <alignment horizontal="left" vertical="center" wrapText="1"/>
      <protection locked="0"/>
    </xf>
    <xf numFmtId="44" fontId="10" fillId="0" borderId="13" xfId="3" applyFont="1" applyBorder="1" applyAlignment="1" applyProtection="1">
      <alignment horizontal="left" vertical="center" wrapText="1"/>
      <protection locked="0"/>
    </xf>
    <xf numFmtId="165" fontId="17" fillId="0" borderId="50" xfId="0" applyNumberFormat="1" applyFont="1" applyFill="1" applyBorder="1" applyAlignment="1" applyProtection="1">
      <alignment horizontal="left" vertical="center"/>
      <protection locked="0"/>
    </xf>
    <xf numFmtId="165" fontId="17" fillId="0" borderId="52" xfId="0" applyNumberFormat="1" applyFont="1" applyFill="1" applyBorder="1" applyAlignment="1" applyProtection="1">
      <alignment horizontal="left" vertical="center"/>
      <protection locked="0"/>
    </xf>
    <xf numFmtId="165" fontId="17" fillId="0" borderId="13" xfId="0" applyNumberFormat="1" applyFont="1" applyFill="1" applyBorder="1" applyAlignment="1" applyProtection="1">
      <alignment horizontal="left" vertical="center"/>
      <protection locked="0"/>
    </xf>
    <xf numFmtId="164" fontId="17" fillId="0" borderId="51" xfId="0" applyNumberFormat="1" applyFont="1" applyBorder="1" applyAlignment="1" applyProtection="1">
      <alignment horizontal="left" vertical="center"/>
      <protection locked="0"/>
    </xf>
    <xf numFmtId="164" fontId="17" fillId="0" borderId="56" xfId="0" applyNumberFormat="1" applyFont="1" applyBorder="1" applyAlignment="1" applyProtection="1">
      <alignment horizontal="left" vertical="center"/>
      <protection locked="0"/>
    </xf>
    <xf numFmtId="164" fontId="17" fillId="0" borderId="22" xfId="0" applyNumberFormat="1" applyFont="1" applyBorder="1" applyAlignment="1" applyProtection="1">
      <alignment horizontal="left" vertical="center"/>
      <protection locked="0"/>
    </xf>
    <xf numFmtId="164" fontId="17" fillId="0" borderId="38" xfId="0" applyNumberFormat="1" applyFont="1" applyBorder="1" applyAlignment="1" applyProtection="1">
      <alignment horizontal="right" vertical="center" wrapText="1"/>
      <protection locked="0"/>
    </xf>
    <xf numFmtId="164" fontId="17" fillId="0" borderId="39" xfId="0" applyNumberFormat="1" applyFont="1" applyBorder="1" applyAlignment="1" applyProtection="1">
      <alignment horizontal="right" vertical="center" wrapText="1"/>
      <protection locked="0"/>
    </xf>
    <xf numFmtId="164" fontId="17" fillId="0" borderId="31" xfId="0" applyNumberFormat="1" applyFont="1" applyBorder="1" applyAlignment="1" applyProtection="1">
      <alignment horizontal="right" vertical="center" wrapText="1"/>
      <protection locked="0"/>
    </xf>
    <xf numFmtId="164" fontId="17" fillId="0" borderId="17" xfId="0" applyNumberFormat="1" applyFont="1" applyBorder="1" applyAlignment="1">
      <alignment horizontal="right" vertical="center" wrapText="1"/>
    </xf>
    <xf numFmtId="164" fontId="17" fillId="0" borderId="53" xfId="0" applyNumberFormat="1" applyFont="1" applyBorder="1" applyAlignment="1">
      <alignment horizontal="right" vertical="center" wrapText="1"/>
    </xf>
    <xf numFmtId="164" fontId="17" fillId="0" borderId="23" xfId="0" applyNumberFormat="1" applyFont="1" applyBorder="1" applyAlignment="1">
      <alignment horizontal="right" vertical="center" wrapText="1"/>
    </xf>
    <xf numFmtId="164" fontId="10" fillId="9" borderId="11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24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52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1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24" xfId="1" applyNumberFormat="1" applyFont="1" applyFill="1" applyBorder="1" applyAlignment="1" applyProtection="1">
      <alignment horizontal="left" vertical="center" wrapText="1"/>
      <protection locked="0"/>
    </xf>
    <xf numFmtId="42" fontId="10" fillId="0" borderId="12" xfId="3" applyNumberFormat="1" applyFont="1" applyBorder="1" applyAlignment="1">
      <alignment horizontal="left" vertical="center"/>
    </xf>
    <xf numFmtId="42" fontId="10" fillId="0" borderId="52" xfId="3" applyNumberFormat="1" applyFont="1" applyBorder="1" applyAlignment="1">
      <alignment horizontal="left" vertical="center"/>
    </xf>
    <xf numFmtId="42" fontId="10" fillId="0" borderId="13" xfId="3" applyNumberFormat="1" applyFont="1" applyBorder="1" applyAlignment="1">
      <alignment horizontal="left" vertical="center"/>
    </xf>
    <xf numFmtId="41" fontId="17" fillId="0" borderId="79" xfId="3" applyNumberFormat="1" applyFont="1" applyBorder="1" applyAlignment="1" applyProtection="1">
      <alignment horizontal="center" vertical="center"/>
      <protection locked="0"/>
    </xf>
    <xf numFmtId="41" fontId="17" fillId="0" borderId="80" xfId="3" applyNumberFormat="1" applyFont="1" applyBorder="1" applyAlignment="1" applyProtection="1">
      <alignment horizontal="center" vertical="center"/>
      <protection locked="0"/>
    </xf>
    <xf numFmtId="42" fontId="17" fillId="0" borderId="12" xfId="3" applyNumberFormat="1" applyFont="1" applyBorder="1" applyAlignment="1">
      <alignment horizontal="left" vertical="center"/>
    </xf>
    <xf numFmtId="42" fontId="17" fillId="0" borderId="52" xfId="3" applyNumberFormat="1" applyFont="1" applyBorder="1" applyAlignment="1">
      <alignment horizontal="left" vertical="center"/>
    </xf>
    <xf numFmtId="42" fontId="17" fillId="0" borderId="13" xfId="3" applyNumberFormat="1" applyFont="1" applyBorder="1" applyAlignment="1">
      <alignment horizontal="left" vertical="center"/>
    </xf>
    <xf numFmtId="164" fontId="17" fillId="0" borderId="11" xfId="0" applyNumberFormat="1" applyFont="1" applyBorder="1" applyAlignment="1" applyProtection="1">
      <alignment horizontal="left" vertical="center"/>
      <protection locked="0"/>
    </xf>
    <xf numFmtId="164" fontId="17" fillId="0" borderId="24" xfId="0" applyNumberFormat="1" applyFont="1" applyBorder="1" applyAlignment="1" applyProtection="1">
      <alignment horizontal="left" vertical="center"/>
      <protection locked="0"/>
    </xf>
    <xf numFmtId="42" fontId="17" fillId="0" borderId="12" xfId="3" applyNumberFormat="1" applyFont="1" applyBorder="1" applyAlignment="1">
      <alignment horizontal="right" vertical="center"/>
    </xf>
    <xf numFmtId="42" fontId="17" fillId="0" borderId="52" xfId="3" applyNumberFormat="1" applyFont="1" applyBorder="1" applyAlignment="1">
      <alignment horizontal="right" vertical="center"/>
    </xf>
    <xf numFmtId="42" fontId="17" fillId="0" borderId="13" xfId="3" applyNumberFormat="1" applyFont="1" applyBorder="1" applyAlignment="1">
      <alignment horizontal="right" vertical="center"/>
    </xf>
    <xf numFmtId="164" fontId="10" fillId="7" borderId="11" xfId="0" applyNumberFormat="1" applyFont="1" applyFill="1" applyBorder="1" applyAlignment="1" applyProtection="1">
      <alignment horizontal="center" vertical="center"/>
      <protection locked="0"/>
    </xf>
    <xf numFmtId="164" fontId="17" fillId="0" borderId="35" xfId="0" applyNumberFormat="1" applyFont="1" applyBorder="1" applyAlignment="1" applyProtection="1">
      <alignment horizontal="center" vertical="center"/>
      <protection locked="0"/>
    </xf>
    <xf numFmtId="164" fontId="17" fillId="0" borderId="24" xfId="0" applyNumberFormat="1" applyFont="1" applyBorder="1" applyAlignment="1" applyProtection="1">
      <alignment horizontal="center" vertical="center"/>
      <protection locked="0"/>
    </xf>
    <xf numFmtId="164" fontId="17" fillId="0" borderId="18" xfId="0" applyNumberFormat="1" applyFont="1" applyBorder="1" applyAlignment="1">
      <alignment horizontal="right" vertical="center"/>
    </xf>
    <xf numFmtId="164" fontId="17" fillId="0" borderId="53" xfId="0" applyNumberFormat="1" applyFont="1" applyBorder="1" applyAlignment="1">
      <alignment horizontal="right" vertical="center"/>
    </xf>
    <xf numFmtId="164" fontId="17" fillId="0" borderId="19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 applyProtection="1">
      <alignment horizontal="left" vertical="center"/>
      <protection locked="0"/>
    </xf>
    <xf numFmtId="164" fontId="10" fillId="0" borderId="52" xfId="0" applyNumberFormat="1" applyFont="1" applyBorder="1" applyAlignment="1" applyProtection="1">
      <alignment horizontal="left" vertical="center"/>
      <protection locked="0"/>
    </xf>
    <xf numFmtId="164" fontId="10" fillId="0" borderId="13" xfId="0" applyNumberFormat="1" applyFont="1" applyBorder="1" applyAlignment="1" applyProtection="1">
      <alignment horizontal="left" vertical="center"/>
      <protection locked="0"/>
    </xf>
    <xf numFmtId="164" fontId="10" fillId="0" borderId="50" xfId="3" applyNumberFormat="1" applyFont="1" applyBorder="1" applyAlignment="1" applyProtection="1">
      <alignment horizontal="left" vertical="center"/>
      <protection locked="0"/>
    </xf>
    <xf numFmtId="164" fontId="10" fillId="0" borderId="52" xfId="3" applyNumberFormat="1" applyFont="1" applyBorder="1" applyAlignment="1" applyProtection="1">
      <alignment horizontal="left" vertical="center"/>
      <protection locked="0"/>
    </xf>
    <xf numFmtId="164" fontId="10" fillId="0" borderId="13" xfId="3" applyNumberFormat="1" applyFont="1" applyBorder="1" applyAlignment="1" applyProtection="1">
      <alignment horizontal="left" vertical="center"/>
      <protection locked="0"/>
    </xf>
    <xf numFmtId="41" fontId="17" fillId="0" borderId="76" xfId="3" applyNumberFormat="1" applyFont="1" applyBorder="1" applyAlignment="1" applyProtection="1">
      <alignment horizontal="center" vertical="center"/>
      <protection locked="0"/>
    </xf>
    <xf numFmtId="41" fontId="17" fillId="0" borderId="77" xfId="3" applyNumberFormat="1" applyFont="1" applyBorder="1" applyAlignment="1" applyProtection="1">
      <alignment horizontal="center" vertical="center"/>
      <protection locked="0"/>
    </xf>
    <xf numFmtId="44" fontId="10" fillId="0" borderId="55" xfId="3" applyFont="1" applyBorder="1" applyAlignment="1" applyProtection="1">
      <alignment vertical="center"/>
      <protection locked="0"/>
    </xf>
    <xf numFmtId="44" fontId="10" fillId="0" borderId="47" xfId="3" applyFont="1" applyBorder="1" applyAlignment="1" applyProtection="1">
      <alignment vertical="center"/>
      <protection locked="0"/>
    </xf>
    <xf numFmtId="44" fontId="10" fillId="0" borderId="29" xfId="3" applyFont="1" applyBorder="1" applyAlignment="1" applyProtection="1">
      <alignment vertical="center"/>
      <protection locked="0"/>
    </xf>
    <xf numFmtId="41" fontId="19" fillId="0" borderId="41" xfId="0" applyNumberFormat="1" applyFont="1" applyFill="1" applyBorder="1" applyAlignment="1" applyProtection="1">
      <alignment horizontal="right" vertical="center" wrapText="1"/>
      <protection locked="0"/>
    </xf>
    <xf numFmtId="41" fontId="19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65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41" fontId="17" fillId="0" borderId="70" xfId="0" applyNumberFormat="1" applyFont="1" applyBorder="1" applyAlignment="1" applyProtection="1">
      <alignment horizontal="center" vertical="center"/>
      <protection locked="0"/>
    </xf>
    <xf numFmtId="41" fontId="17" fillId="0" borderId="71" xfId="0" applyNumberFormat="1" applyFont="1" applyBorder="1" applyAlignment="1" applyProtection="1">
      <alignment horizontal="center" vertical="center"/>
      <protection locked="0"/>
    </xf>
    <xf numFmtId="164" fontId="10" fillId="7" borderId="57" xfId="0" applyNumberFormat="1" applyFont="1" applyFill="1" applyBorder="1" applyAlignment="1" applyProtection="1">
      <alignment horizontal="center" vertical="center"/>
      <protection locked="0"/>
    </xf>
    <xf numFmtId="164" fontId="10" fillId="7" borderId="61" xfId="0" applyNumberFormat="1" applyFont="1" applyFill="1" applyBorder="1" applyAlignment="1" applyProtection="1">
      <alignment horizontal="center" vertical="center"/>
      <protection locked="0"/>
    </xf>
    <xf numFmtId="164" fontId="10" fillId="7" borderId="58" xfId="0" applyNumberFormat="1" applyFont="1" applyFill="1" applyBorder="1" applyAlignment="1" applyProtection="1">
      <alignment horizontal="center" vertical="center"/>
      <protection locked="0"/>
    </xf>
    <xf numFmtId="164" fontId="10" fillId="7" borderId="36" xfId="0" applyNumberFormat="1" applyFont="1" applyFill="1" applyBorder="1" applyAlignment="1" applyProtection="1">
      <alignment horizontal="center" vertical="center"/>
      <protection locked="0"/>
    </xf>
  </cellXfs>
  <cellStyles count="5">
    <cellStyle name="Millares" xfId="1" builtinId="3"/>
    <cellStyle name="Millares 2" xfId="2"/>
    <cellStyle name="Moneda" xfId="3" builtinId="4"/>
    <cellStyle name="Normal" xfId="0" builtinId="0"/>
    <cellStyle name="Porcentaje" xfId="4" builtinId="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1825625</xdr:colOff>
      <xdr:row>323</xdr:row>
      <xdr:rowOff>111125</xdr:rowOff>
    </xdr:from>
    <xdr:to>
      <xdr:col>5</xdr:col>
      <xdr:colOff>1895576</xdr:colOff>
      <xdr:row>330</xdr:row>
      <xdr:rowOff>36340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2625" y="73612375"/>
          <a:ext cx="10146738" cy="1480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EF_ND">
    <pageSetUpPr fitToPage="1"/>
  </sheetPr>
  <dimension ref="A1:M337"/>
  <sheetViews>
    <sheetView tabSelected="1" view="pageBreakPreview" topLeftCell="A43" zoomScale="91" zoomScaleNormal="91" zoomScaleSheetLayoutView="91" workbookViewId="0">
      <selection activeCell="D78" sqref="D78"/>
    </sheetView>
  </sheetViews>
  <sheetFormatPr baseColWidth="10" defaultColWidth="11.5703125" defaultRowHeight="17.25" customHeight="1" x14ac:dyDescent="0.25"/>
  <cols>
    <col min="1" max="1" width="21" style="2" bestFit="1" customWidth="1"/>
    <col min="2" max="2" width="55.85546875" style="2" customWidth="1"/>
    <col min="3" max="3" width="41.42578125" style="17" customWidth="1"/>
    <col min="4" max="4" width="22.5703125" style="17" customWidth="1"/>
    <col min="5" max="5" width="31.28515625" style="17" customWidth="1"/>
    <col min="6" max="6" width="39" style="17" bestFit="1" customWidth="1"/>
    <col min="7" max="7" width="18.42578125" style="2" customWidth="1"/>
    <col min="8" max="8" width="14.42578125" style="2" bestFit="1" customWidth="1"/>
    <col min="9" max="9" width="87.28515625" style="2" hidden="1" customWidth="1"/>
    <col min="10" max="10" width="1.5703125" style="2" bestFit="1" customWidth="1"/>
    <col min="11" max="11" width="13.85546875" style="2" customWidth="1"/>
    <col min="12" max="12" width="13.42578125" style="2" customWidth="1"/>
    <col min="13" max="13" width="9.42578125" style="2" customWidth="1"/>
    <col min="14" max="16384" width="11.5703125" style="2"/>
  </cols>
  <sheetData>
    <row r="1" spans="1:8" ht="17.25" customHeight="1" x14ac:dyDescent="0.25">
      <c r="A1" s="1"/>
      <c r="B1" s="361" t="s">
        <v>157</v>
      </c>
      <c r="C1" s="362"/>
      <c r="D1" s="362"/>
      <c r="E1" s="362"/>
      <c r="F1" s="362"/>
      <c r="G1" s="363"/>
    </row>
    <row r="2" spans="1:8" ht="17.25" customHeight="1" x14ac:dyDescent="0.25">
      <c r="A2" s="1"/>
      <c r="B2" s="364" t="s">
        <v>0</v>
      </c>
      <c r="C2" s="365"/>
      <c r="D2" s="365"/>
      <c r="E2" s="365"/>
      <c r="F2" s="365"/>
      <c r="G2" s="366"/>
    </row>
    <row r="3" spans="1:8" ht="17.25" customHeight="1" x14ac:dyDescent="0.25">
      <c r="A3" s="1"/>
      <c r="B3" s="364" t="s">
        <v>297</v>
      </c>
      <c r="C3" s="365"/>
      <c r="D3" s="365"/>
      <c r="E3" s="365"/>
      <c r="F3" s="365"/>
      <c r="G3" s="366"/>
    </row>
    <row r="4" spans="1:8" ht="13.5" thickBot="1" x14ac:dyDescent="0.3">
      <c r="A4" s="1"/>
      <c r="B4" s="367" t="s">
        <v>298</v>
      </c>
      <c r="C4" s="368"/>
      <c r="D4" s="368"/>
      <c r="E4" s="368"/>
      <c r="F4" s="368"/>
      <c r="G4" s="369"/>
    </row>
    <row r="5" spans="1:8" ht="17.25" customHeight="1" thickBot="1" x14ac:dyDescent="0.3">
      <c r="A5" s="1"/>
      <c r="B5" s="277" t="s">
        <v>1</v>
      </c>
      <c r="C5" s="278"/>
      <c r="D5" s="278"/>
      <c r="E5" s="278"/>
      <c r="F5" s="278"/>
      <c r="G5" s="279"/>
    </row>
    <row r="6" spans="1:8" ht="17.25" customHeight="1" thickBot="1" x14ac:dyDescent="0.3">
      <c r="A6" s="1"/>
      <c r="B6" s="149" t="s">
        <v>2</v>
      </c>
      <c r="C6" s="370">
        <f>C7+C19+C44+C54+C59-C87+C93</f>
        <v>914624036.70828915</v>
      </c>
      <c r="D6" s="371"/>
      <c r="E6" s="371"/>
      <c r="F6" s="371"/>
      <c r="G6" s="372"/>
    </row>
    <row r="7" spans="1:8" ht="17.25" customHeight="1" x14ac:dyDescent="0.25">
      <c r="A7" s="1"/>
      <c r="B7" s="150" t="s">
        <v>3</v>
      </c>
      <c r="C7" s="397">
        <f>C8+C10+C13</f>
        <v>51659893.929999992</v>
      </c>
      <c r="D7" s="398"/>
      <c r="E7" s="398"/>
      <c r="F7" s="398"/>
      <c r="G7" s="399"/>
    </row>
    <row r="8" spans="1:8" ht="17.25" customHeight="1" x14ac:dyDescent="0.25">
      <c r="A8" s="1"/>
      <c r="B8" s="56" t="s">
        <v>184</v>
      </c>
      <c r="C8" s="400">
        <f>7214210.95+61000</f>
        <v>7275210.9500000002</v>
      </c>
      <c r="D8" s="401"/>
      <c r="E8" s="401"/>
      <c r="F8" s="401"/>
      <c r="G8" s="402"/>
      <c r="H8" s="4"/>
    </row>
    <row r="9" spans="1:8" ht="12.75" x14ac:dyDescent="0.25">
      <c r="A9" s="1"/>
      <c r="B9" s="56"/>
      <c r="C9" s="382" t="s">
        <v>279</v>
      </c>
      <c r="D9" s="383"/>
      <c r="E9" s="383"/>
      <c r="F9" s="383"/>
      <c r="G9" s="384"/>
      <c r="H9" s="4"/>
    </row>
    <row r="10" spans="1:8" ht="25.5" x14ac:dyDescent="0.25">
      <c r="A10" s="1"/>
      <c r="B10" s="56" t="s">
        <v>185</v>
      </c>
      <c r="C10" s="403">
        <f>869042.64+3750034.93</f>
        <v>4619077.57</v>
      </c>
      <c r="D10" s="404"/>
      <c r="E10" s="404"/>
      <c r="F10" s="404"/>
      <c r="G10" s="405"/>
      <c r="H10" s="4"/>
    </row>
    <row r="11" spans="1:8" ht="25.5" customHeight="1" x14ac:dyDescent="0.25">
      <c r="A11" s="1"/>
      <c r="B11" s="231" t="s">
        <v>247</v>
      </c>
      <c r="C11" s="428" t="s">
        <v>187</v>
      </c>
      <c r="D11" s="429"/>
      <c r="E11" s="429"/>
      <c r="F11" s="430"/>
      <c r="G11" s="188">
        <v>869042.64</v>
      </c>
      <c r="H11" s="4"/>
    </row>
    <row r="12" spans="1:8" ht="21" customHeight="1" x14ac:dyDescent="0.25">
      <c r="A12" s="1"/>
      <c r="B12" s="232"/>
      <c r="C12" s="428" t="s">
        <v>299</v>
      </c>
      <c r="D12" s="429"/>
      <c r="E12" s="429"/>
      <c r="F12" s="430"/>
      <c r="G12" s="189">
        <v>3750034.93</v>
      </c>
      <c r="H12" s="4"/>
    </row>
    <row r="13" spans="1:8" ht="17.25" customHeight="1" x14ac:dyDescent="0.25">
      <c r="A13" s="1"/>
      <c r="B13" s="56" t="s">
        <v>186</v>
      </c>
      <c r="C13" s="406">
        <v>39765605.409999996</v>
      </c>
      <c r="D13" s="407"/>
      <c r="E13" s="407"/>
      <c r="F13" s="407"/>
      <c r="G13" s="408"/>
      <c r="H13" s="4"/>
    </row>
    <row r="14" spans="1:8" ht="38.25" x14ac:dyDescent="0.25">
      <c r="A14" s="1"/>
      <c r="B14" s="57" t="s">
        <v>4</v>
      </c>
      <c r="C14" s="409" t="s">
        <v>188</v>
      </c>
      <c r="D14" s="410"/>
      <c r="E14" s="410"/>
      <c r="F14" s="410"/>
      <c r="G14" s="411"/>
      <c r="H14" s="4"/>
    </row>
    <row r="15" spans="1:8" ht="17.25" customHeight="1" x14ac:dyDescent="0.25">
      <c r="A15" s="1"/>
      <c r="B15" s="57" t="s">
        <v>5</v>
      </c>
      <c r="C15" s="412">
        <v>0</v>
      </c>
      <c r="D15" s="413"/>
      <c r="E15" s="413"/>
      <c r="F15" s="413"/>
      <c r="G15" s="414"/>
      <c r="H15" s="4"/>
    </row>
    <row r="16" spans="1:8" ht="17.25" customHeight="1" x14ac:dyDescent="0.25">
      <c r="A16" s="1"/>
      <c r="B16" s="57" t="s">
        <v>6</v>
      </c>
      <c r="C16" s="373">
        <v>0</v>
      </c>
      <c r="D16" s="374"/>
      <c r="E16" s="374"/>
      <c r="F16" s="374"/>
      <c r="G16" s="375"/>
      <c r="H16" s="4"/>
    </row>
    <row r="17" spans="1:8" ht="17.25" customHeight="1" thickBot="1" x14ac:dyDescent="0.3">
      <c r="A17" s="1"/>
      <c r="B17" s="58" t="s">
        <v>7</v>
      </c>
      <c r="C17" s="376">
        <v>39765605</v>
      </c>
      <c r="D17" s="377"/>
      <c r="E17" s="377"/>
      <c r="F17" s="377"/>
      <c r="G17" s="378"/>
      <c r="H17" s="4"/>
    </row>
    <row r="18" spans="1:8" ht="17.25" customHeight="1" x14ac:dyDescent="0.25">
      <c r="A18" s="1"/>
      <c r="B18" s="59"/>
      <c r="C18" s="379"/>
      <c r="D18" s="380"/>
      <c r="E18" s="380"/>
      <c r="F18" s="380"/>
      <c r="G18" s="381"/>
      <c r="H18" s="4"/>
    </row>
    <row r="19" spans="1:8" ht="31.5" customHeight="1" x14ac:dyDescent="0.25">
      <c r="A19" s="1"/>
      <c r="B19" s="150" t="s">
        <v>304</v>
      </c>
      <c r="C19" s="391">
        <f>G22+G23+G24+G25+G35</f>
        <v>148679476.85000002</v>
      </c>
      <c r="D19" s="392"/>
      <c r="E19" s="392"/>
      <c r="F19" s="392"/>
      <c r="G19" s="393"/>
      <c r="H19" s="4"/>
    </row>
    <row r="20" spans="1:8" ht="17.25" customHeight="1" x14ac:dyDescent="0.25">
      <c r="A20" s="1"/>
      <c r="B20" s="60" t="s">
        <v>8</v>
      </c>
      <c r="C20" s="394"/>
      <c r="D20" s="395"/>
      <c r="E20" s="395"/>
      <c r="F20" s="395"/>
      <c r="G20" s="396"/>
      <c r="H20" s="4"/>
    </row>
    <row r="21" spans="1:8" ht="26.25" thickBot="1" x14ac:dyDescent="0.3">
      <c r="A21" s="1"/>
      <c r="B21" s="599" t="s">
        <v>9</v>
      </c>
      <c r="C21" s="116" t="s">
        <v>202</v>
      </c>
      <c r="D21" s="116" t="s">
        <v>221</v>
      </c>
      <c r="E21" s="116" t="s">
        <v>220</v>
      </c>
      <c r="F21" s="116" t="s">
        <v>208</v>
      </c>
      <c r="G21" s="148" t="s">
        <v>203</v>
      </c>
      <c r="H21" s="4"/>
    </row>
    <row r="22" spans="1:8" ht="25.5" x14ac:dyDescent="0.25">
      <c r="A22" s="1"/>
      <c r="B22" s="600"/>
      <c r="C22" s="118" t="s">
        <v>209</v>
      </c>
      <c r="D22" s="145" t="s">
        <v>267</v>
      </c>
      <c r="E22" s="129"/>
      <c r="F22" s="146" t="s">
        <v>200</v>
      </c>
      <c r="G22" s="137">
        <v>115351.96</v>
      </c>
      <c r="H22" s="4"/>
    </row>
    <row r="23" spans="1:8" ht="25.5" x14ac:dyDescent="0.25">
      <c r="A23" s="1"/>
      <c r="B23" s="600"/>
      <c r="C23" s="190" t="s">
        <v>300</v>
      </c>
      <c r="D23" s="191" t="s">
        <v>301</v>
      </c>
      <c r="E23" s="192"/>
      <c r="F23" s="193" t="s">
        <v>200</v>
      </c>
      <c r="G23" s="194">
        <v>10553338.460000001</v>
      </c>
      <c r="H23" s="4"/>
    </row>
    <row r="24" spans="1:8" ht="25.5" x14ac:dyDescent="0.25">
      <c r="A24" s="1"/>
      <c r="B24" s="600"/>
      <c r="C24" s="190" t="s">
        <v>302</v>
      </c>
      <c r="D24" s="191" t="s">
        <v>303</v>
      </c>
      <c r="E24" s="192"/>
      <c r="F24" s="193" t="s">
        <v>200</v>
      </c>
      <c r="G24" s="194">
        <v>523741.12</v>
      </c>
      <c r="H24" s="4"/>
    </row>
    <row r="25" spans="1:8" ht="25.5" x14ac:dyDescent="0.25">
      <c r="A25" s="1"/>
      <c r="B25" s="600"/>
      <c r="C25" s="121" t="s">
        <v>222</v>
      </c>
      <c r="D25" s="138" t="s">
        <v>210</v>
      </c>
      <c r="E25" s="131"/>
      <c r="F25" s="139" t="s">
        <v>200</v>
      </c>
      <c r="G25" s="195">
        <v>5916541.9800000004</v>
      </c>
      <c r="H25" s="4"/>
    </row>
    <row r="26" spans="1:8" ht="25.5" x14ac:dyDescent="0.25">
      <c r="A26" s="1"/>
      <c r="B26" s="600"/>
      <c r="C26" s="415" t="s">
        <v>211</v>
      </c>
      <c r="D26" s="416"/>
      <c r="E26" s="138" t="s">
        <v>212</v>
      </c>
      <c r="F26" s="141" t="s">
        <v>200</v>
      </c>
      <c r="G26" s="196">
        <v>19737999.82</v>
      </c>
      <c r="H26" s="4"/>
    </row>
    <row r="27" spans="1:8" ht="12.75" x14ac:dyDescent="0.25">
      <c r="A27" s="1"/>
      <c r="B27" s="600"/>
      <c r="C27" s="415"/>
      <c r="D27" s="416"/>
      <c r="E27" s="138" t="s">
        <v>213</v>
      </c>
      <c r="F27" s="141" t="s">
        <v>200</v>
      </c>
      <c r="G27" s="195">
        <v>40854438.280000001</v>
      </c>
      <c r="H27" s="4"/>
    </row>
    <row r="28" spans="1:8" ht="12.75" x14ac:dyDescent="0.25">
      <c r="A28" s="1"/>
      <c r="B28" s="600"/>
      <c r="C28" s="415"/>
      <c r="D28" s="416"/>
      <c r="E28" s="138" t="s">
        <v>214</v>
      </c>
      <c r="F28" s="141" t="s">
        <v>200</v>
      </c>
      <c r="G28" s="195">
        <v>32584308.390000001</v>
      </c>
      <c r="H28" s="4"/>
    </row>
    <row r="29" spans="1:8" ht="17.25" customHeight="1" x14ac:dyDescent="0.25">
      <c r="A29" s="1"/>
      <c r="B29" s="600"/>
      <c r="C29" s="415"/>
      <c r="D29" s="416"/>
      <c r="E29" s="138" t="s">
        <v>216</v>
      </c>
      <c r="F29" s="141" t="s">
        <v>200</v>
      </c>
      <c r="G29" s="140">
        <v>26121800.66</v>
      </c>
      <c r="H29" s="4"/>
    </row>
    <row r="30" spans="1:8" ht="17.25" customHeight="1" x14ac:dyDescent="0.25">
      <c r="A30" s="1"/>
      <c r="B30" s="600"/>
      <c r="C30" s="415"/>
      <c r="D30" s="416"/>
      <c r="E30" s="138" t="s">
        <v>215</v>
      </c>
      <c r="F30" s="141" t="s">
        <v>200</v>
      </c>
      <c r="G30" s="140">
        <v>6060470.1399999997</v>
      </c>
      <c r="H30" s="4"/>
    </row>
    <row r="31" spans="1:8" ht="17.25" customHeight="1" x14ac:dyDescent="0.25">
      <c r="A31" s="1"/>
      <c r="B31" s="600"/>
      <c r="C31" s="415"/>
      <c r="D31" s="416"/>
      <c r="E31" s="138" t="s">
        <v>217</v>
      </c>
      <c r="F31" s="141" t="s">
        <v>200</v>
      </c>
      <c r="G31" s="140">
        <f>3343279.34+15836.5</f>
        <v>3359115.84</v>
      </c>
      <c r="H31" s="4"/>
    </row>
    <row r="32" spans="1:8" ht="17.25" customHeight="1" x14ac:dyDescent="0.25">
      <c r="A32" s="1"/>
      <c r="B32" s="600"/>
      <c r="C32" s="415"/>
      <c r="D32" s="416"/>
      <c r="E32" s="138" t="s">
        <v>219</v>
      </c>
      <c r="F32" s="141" t="s">
        <v>200</v>
      </c>
      <c r="G32" s="140">
        <v>1341367.24</v>
      </c>
      <c r="H32" s="4"/>
    </row>
    <row r="33" spans="1:8" ht="27.75" customHeight="1" x14ac:dyDescent="0.25">
      <c r="A33" s="1"/>
      <c r="B33" s="600"/>
      <c r="C33" s="415"/>
      <c r="D33" s="416"/>
      <c r="E33" s="138" t="s">
        <v>274</v>
      </c>
      <c r="F33" s="141" t="s">
        <v>200</v>
      </c>
      <c r="G33" s="140">
        <v>618627.73</v>
      </c>
      <c r="H33" s="4"/>
    </row>
    <row r="34" spans="1:8" ht="17.25" customHeight="1" thickBot="1" x14ac:dyDescent="0.3">
      <c r="A34" s="1"/>
      <c r="B34" s="600"/>
      <c r="C34" s="417"/>
      <c r="D34" s="418"/>
      <c r="E34" s="142" t="s">
        <v>218</v>
      </c>
      <c r="F34" s="143" t="s">
        <v>200</v>
      </c>
      <c r="G34" s="144">
        <f>336680+550315.07+3281.25+2098.91</f>
        <v>892375.23</v>
      </c>
      <c r="H34" s="4"/>
    </row>
    <row r="35" spans="1:8" ht="17.25" customHeight="1" thickBot="1" x14ac:dyDescent="0.3">
      <c r="A35" s="1"/>
      <c r="B35" s="601"/>
      <c r="C35" s="602" t="s">
        <v>280</v>
      </c>
      <c r="D35" s="603"/>
      <c r="E35" s="603"/>
      <c r="F35" s="603"/>
      <c r="G35" s="96">
        <f>SUM(G26:G34)</f>
        <v>131570503.33000001</v>
      </c>
      <c r="H35" s="4"/>
    </row>
    <row r="36" spans="1:8" ht="25.5" x14ac:dyDescent="0.25">
      <c r="A36" s="1"/>
      <c r="B36" s="57" t="s">
        <v>10</v>
      </c>
      <c r="C36" s="419">
        <v>0</v>
      </c>
      <c r="D36" s="420"/>
      <c r="E36" s="420"/>
      <c r="F36" s="420"/>
      <c r="G36" s="421"/>
      <c r="H36" s="4"/>
    </row>
    <row r="37" spans="1:8" ht="26.25" thickBot="1" x14ac:dyDescent="0.3">
      <c r="A37" s="1"/>
      <c r="B37" s="56" t="s">
        <v>11</v>
      </c>
      <c r="C37" s="422">
        <f>C38+C39+C40+C41</f>
        <v>148679476.85000002</v>
      </c>
      <c r="D37" s="423"/>
      <c r="E37" s="423"/>
      <c r="F37" s="423"/>
      <c r="G37" s="424"/>
      <c r="H37" s="4"/>
    </row>
    <row r="38" spans="1:8" ht="17.25" customHeight="1" x14ac:dyDescent="0.25">
      <c r="A38" s="1"/>
      <c r="B38" s="57" t="s">
        <v>12</v>
      </c>
      <c r="C38" s="425">
        <v>0</v>
      </c>
      <c r="D38" s="426"/>
      <c r="E38" s="426"/>
      <c r="F38" s="426"/>
      <c r="G38" s="427"/>
      <c r="H38" s="4"/>
    </row>
    <row r="39" spans="1:8" ht="17.25" customHeight="1" x14ac:dyDescent="0.25">
      <c r="A39" s="1"/>
      <c r="B39" s="57" t="s">
        <v>13</v>
      </c>
      <c r="C39" s="385">
        <v>0</v>
      </c>
      <c r="D39" s="386"/>
      <c r="E39" s="386"/>
      <c r="F39" s="386"/>
      <c r="G39" s="387"/>
      <c r="H39" s="4"/>
    </row>
    <row r="40" spans="1:8" ht="17.25" customHeight="1" x14ac:dyDescent="0.25">
      <c r="A40" s="1"/>
      <c r="B40" s="57" t="s">
        <v>14</v>
      </c>
      <c r="C40" s="385">
        <f>G22+G23+G24+G25</f>
        <v>17108973.520000003</v>
      </c>
      <c r="D40" s="386"/>
      <c r="E40" s="386"/>
      <c r="F40" s="386"/>
      <c r="G40" s="387"/>
      <c r="H40" s="4"/>
    </row>
    <row r="41" spans="1:8" ht="17.25" customHeight="1" thickBot="1" x14ac:dyDescent="0.3">
      <c r="A41" s="1"/>
      <c r="B41" s="57" t="s">
        <v>15</v>
      </c>
      <c r="C41" s="388">
        <f>G35</f>
        <v>131570503.33000001</v>
      </c>
      <c r="D41" s="389"/>
      <c r="E41" s="389"/>
      <c r="F41" s="389"/>
      <c r="G41" s="390"/>
      <c r="H41" s="4"/>
    </row>
    <row r="42" spans="1:8" ht="17.25" customHeight="1" thickBot="1" x14ac:dyDescent="0.3">
      <c r="A42" s="1"/>
      <c r="B42" s="58" t="s">
        <v>16</v>
      </c>
      <c r="C42" s="626"/>
      <c r="D42" s="627"/>
      <c r="E42" s="627"/>
      <c r="F42" s="627"/>
      <c r="G42" s="628"/>
      <c r="H42" s="4"/>
    </row>
    <row r="43" spans="1:8" ht="17.25" customHeight="1" x14ac:dyDescent="0.25">
      <c r="A43" s="1"/>
      <c r="B43" s="59"/>
      <c r="C43" s="629"/>
      <c r="D43" s="630"/>
      <c r="E43" s="630"/>
      <c r="F43" s="630"/>
      <c r="G43" s="631"/>
      <c r="H43" s="4"/>
    </row>
    <row r="44" spans="1:8" ht="25.5" x14ac:dyDescent="0.25">
      <c r="A44" s="1"/>
      <c r="B44" s="150" t="s">
        <v>17</v>
      </c>
      <c r="C44" s="632">
        <f>C45+C49</f>
        <v>10621121.109999999</v>
      </c>
      <c r="D44" s="392"/>
      <c r="E44" s="392"/>
      <c r="F44" s="392"/>
      <c r="G44" s="633"/>
      <c r="H44" s="4"/>
    </row>
    <row r="45" spans="1:8" ht="25.5" x14ac:dyDescent="0.25">
      <c r="A45" s="1"/>
      <c r="B45" s="56" t="s">
        <v>292</v>
      </c>
      <c r="C45" s="634">
        <v>10621121.109999999</v>
      </c>
      <c r="D45" s="635"/>
      <c r="E45" s="635"/>
      <c r="F45" s="635"/>
      <c r="G45" s="636"/>
      <c r="H45" s="4"/>
    </row>
    <row r="46" spans="1:8" ht="30" customHeight="1" x14ac:dyDescent="0.25">
      <c r="A46" s="3" t="s">
        <v>18</v>
      </c>
      <c r="B46" s="57" t="s">
        <v>19</v>
      </c>
      <c r="C46" s="637" t="s">
        <v>189</v>
      </c>
      <c r="D46" s="410"/>
      <c r="E46" s="410"/>
      <c r="F46" s="410"/>
      <c r="G46" s="638"/>
      <c r="H46" s="4"/>
    </row>
    <row r="47" spans="1:8" ht="25.5" customHeight="1" x14ac:dyDescent="0.25">
      <c r="A47" s="1"/>
      <c r="B47" s="57" t="s">
        <v>181</v>
      </c>
      <c r="C47" s="637" t="s">
        <v>197</v>
      </c>
      <c r="D47" s="410"/>
      <c r="E47" s="410"/>
      <c r="F47" s="410"/>
      <c r="G47" s="638"/>
      <c r="H47" s="4"/>
    </row>
    <row r="48" spans="1:8" s="63" customFormat="1" ht="25.5" x14ac:dyDescent="0.25">
      <c r="A48" s="2"/>
      <c r="B48" s="57" t="s">
        <v>20</v>
      </c>
      <c r="C48" s="615" t="s">
        <v>190</v>
      </c>
      <c r="D48" s="435"/>
      <c r="E48" s="435"/>
      <c r="F48" s="435"/>
      <c r="G48" s="616"/>
      <c r="H48" s="62"/>
    </row>
    <row r="49" spans="1:8" s="63" customFormat="1" ht="12.75" x14ac:dyDescent="0.25">
      <c r="B49" s="136" t="s">
        <v>21</v>
      </c>
      <c r="C49" s="617">
        <v>0</v>
      </c>
      <c r="D49" s="618"/>
      <c r="E49" s="618"/>
      <c r="F49" s="618"/>
      <c r="G49" s="619"/>
      <c r="H49" s="62"/>
    </row>
    <row r="50" spans="1:8" s="63" customFormat="1" ht="12.75" x14ac:dyDescent="0.25">
      <c r="B50" s="64" t="s">
        <v>22</v>
      </c>
      <c r="C50" s="620" t="s">
        <v>159</v>
      </c>
      <c r="D50" s="621"/>
      <c r="E50" s="621"/>
      <c r="F50" s="621"/>
      <c r="G50" s="622"/>
      <c r="H50" s="62" t="s">
        <v>159</v>
      </c>
    </row>
    <row r="51" spans="1:8" s="63" customFormat="1" ht="17.25" customHeight="1" x14ac:dyDescent="0.25">
      <c r="B51" s="64" t="s">
        <v>23</v>
      </c>
      <c r="C51" s="515" t="s">
        <v>159</v>
      </c>
      <c r="D51" s="267"/>
      <c r="E51" s="267"/>
      <c r="F51" s="267"/>
      <c r="G51" s="268"/>
      <c r="H51" s="62"/>
    </row>
    <row r="52" spans="1:8" s="63" customFormat="1" ht="26.25" thickBot="1" x14ac:dyDescent="0.3">
      <c r="B52" s="58" t="s">
        <v>24</v>
      </c>
      <c r="C52" s="623" t="s">
        <v>159</v>
      </c>
      <c r="D52" s="624"/>
      <c r="E52" s="624"/>
      <c r="F52" s="624"/>
      <c r="G52" s="625"/>
      <c r="H52" s="62"/>
    </row>
    <row r="53" spans="1:8" ht="17.25" customHeight="1" x14ac:dyDescent="0.25">
      <c r="A53" s="63"/>
      <c r="B53" s="59"/>
      <c r="C53" s="604"/>
      <c r="D53" s="605"/>
      <c r="E53" s="605"/>
      <c r="F53" s="605"/>
      <c r="G53" s="606"/>
      <c r="H53" s="4"/>
    </row>
    <row r="54" spans="1:8" ht="17.25" customHeight="1" x14ac:dyDescent="0.25">
      <c r="B54" s="151" t="s">
        <v>25</v>
      </c>
      <c r="C54" s="607">
        <f>C55+C57</f>
        <v>0</v>
      </c>
      <c r="D54" s="608"/>
      <c r="E54" s="608"/>
      <c r="F54" s="608"/>
      <c r="G54" s="609"/>
      <c r="H54" s="4"/>
    </row>
    <row r="55" spans="1:8" ht="17.25" customHeight="1" x14ac:dyDescent="0.25">
      <c r="B55" s="136" t="s">
        <v>26</v>
      </c>
      <c r="C55" s="260">
        <v>0</v>
      </c>
      <c r="D55" s="261"/>
      <c r="E55" s="261"/>
      <c r="F55" s="261"/>
      <c r="G55" s="262"/>
      <c r="H55" s="4"/>
    </row>
    <row r="56" spans="1:8" ht="39" thickBot="1" x14ac:dyDescent="0.3">
      <c r="B56" s="65" t="s">
        <v>27</v>
      </c>
      <c r="C56" s="515"/>
      <c r="D56" s="267"/>
      <c r="E56" s="267"/>
      <c r="F56" s="267"/>
      <c r="G56" s="268"/>
      <c r="H56" s="4"/>
    </row>
    <row r="57" spans="1:8" ht="40.5" customHeight="1" thickBot="1" x14ac:dyDescent="0.3">
      <c r="B57" s="135" t="s">
        <v>28</v>
      </c>
      <c r="C57" s="610">
        <v>0</v>
      </c>
      <c r="D57" s="611"/>
      <c r="E57" s="611"/>
      <c r="F57" s="611"/>
      <c r="G57" s="612"/>
      <c r="H57" s="4"/>
    </row>
    <row r="58" spans="1:8" ht="17.25" customHeight="1" x14ac:dyDescent="0.25">
      <c r="B58" s="19"/>
      <c r="C58" s="613"/>
      <c r="D58" s="613"/>
      <c r="E58" s="613"/>
      <c r="F58" s="613"/>
      <c r="G58" s="614"/>
      <c r="H58" s="4"/>
    </row>
    <row r="59" spans="1:8" ht="17.25" customHeight="1" x14ac:dyDescent="0.25">
      <c r="B59" s="150" t="s">
        <v>29</v>
      </c>
      <c r="C59" s="441">
        <f>C60+C81</f>
        <v>816100382.82828903</v>
      </c>
      <c r="D59" s="441"/>
      <c r="E59" s="441"/>
      <c r="F59" s="441"/>
      <c r="G59" s="442"/>
      <c r="H59" s="4" t="s">
        <v>159</v>
      </c>
    </row>
    <row r="60" spans="1:8" ht="17.25" customHeight="1" x14ac:dyDescent="0.25">
      <c r="B60" s="67" t="s">
        <v>30</v>
      </c>
      <c r="C60" s="443">
        <f>D78-E78</f>
        <v>814757772.82828903</v>
      </c>
      <c r="D60" s="443"/>
      <c r="E60" s="443"/>
      <c r="F60" s="443"/>
      <c r="G60" s="444"/>
      <c r="H60" s="4"/>
    </row>
    <row r="61" spans="1:8" ht="17.25" customHeight="1" thickBot="1" x14ac:dyDescent="0.3">
      <c r="B61" s="231" t="s">
        <v>31</v>
      </c>
      <c r="C61" s="115" t="s">
        <v>204</v>
      </c>
      <c r="D61" s="116" t="s">
        <v>203</v>
      </c>
      <c r="E61" s="116" t="s">
        <v>205</v>
      </c>
      <c r="F61" s="116" t="s">
        <v>206</v>
      </c>
      <c r="G61" s="117" t="s">
        <v>207</v>
      </c>
      <c r="H61" s="4"/>
    </row>
    <row r="62" spans="1:8" ht="17.25" customHeight="1" x14ac:dyDescent="0.25">
      <c r="B62" s="299"/>
      <c r="C62" s="118" t="s">
        <v>223</v>
      </c>
      <c r="D62" s="119">
        <v>767213849.85000002</v>
      </c>
      <c r="E62" s="129"/>
      <c r="F62" s="129"/>
      <c r="G62" s="130"/>
      <c r="H62" s="4"/>
    </row>
    <row r="63" spans="1:8" ht="17.25" customHeight="1" x14ac:dyDescent="0.25">
      <c r="B63" s="299"/>
      <c r="C63" s="121" t="s">
        <v>224</v>
      </c>
      <c r="D63" s="122">
        <v>29704740.940000001</v>
      </c>
      <c r="E63" s="131"/>
      <c r="F63" s="131"/>
      <c r="G63" s="132"/>
      <c r="H63" s="4"/>
    </row>
    <row r="64" spans="1:8" ht="17.25" customHeight="1" x14ac:dyDescent="0.25">
      <c r="B64" s="299"/>
      <c r="C64" s="121" t="s">
        <v>225</v>
      </c>
      <c r="D64" s="122">
        <v>17354217.32</v>
      </c>
      <c r="E64" s="122">
        <v>17205831.129999999</v>
      </c>
      <c r="F64" s="122">
        <v>276444.68</v>
      </c>
      <c r="G64" s="123">
        <v>0.05</v>
      </c>
      <c r="H64" s="4"/>
    </row>
    <row r="65" spans="2:8" ht="17.25" customHeight="1" x14ac:dyDescent="0.25">
      <c r="B65" s="299"/>
      <c r="C65" s="451"/>
      <c r="D65" s="452"/>
      <c r="E65" s="452"/>
      <c r="F65" s="452"/>
      <c r="G65" s="453"/>
      <c r="H65" s="4"/>
    </row>
    <row r="66" spans="2:8" ht="17.25" customHeight="1" x14ac:dyDescent="0.25">
      <c r="B66" s="299"/>
      <c r="C66" s="121" t="s">
        <v>226</v>
      </c>
      <c r="D66" s="122">
        <v>5414310.1400000099</v>
      </c>
      <c r="E66" s="122">
        <v>5378192.0237500174</v>
      </c>
      <c r="F66" s="122">
        <v>5462.63</v>
      </c>
      <c r="G66" s="123">
        <v>0.1</v>
      </c>
      <c r="H66" s="204"/>
    </row>
    <row r="67" spans="2:8" ht="17.25" customHeight="1" x14ac:dyDescent="0.25">
      <c r="B67" s="299"/>
      <c r="C67" s="121" t="s">
        <v>227</v>
      </c>
      <c r="D67" s="122">
        <v>7313659.310000034</v>
      </c>
      <c r="E67" s="122">
        <v>4757292.3484999789</v>
      </c>
      <c r="F67" s="122">
        <v>599236.85</v>
      </c>
      <c r="G67" s="123">
        <v>0.3</v>
      </c>
      <c r="H67" s="4"/>
    </row>
    <row r="68" spans="2:8" ht="17.25" customHeight="1" x14ac:dyDescent="0.25">
      <c r="B68" s="299"/>
      <c r="C68" s="121" t="s">
        <v>228</v>
      </c>
      <c r="D68" s="122">
        <v>111011.4</v>
      </c>
      <c r="E68" s="122">
        <f>74919.91+38462.5</f>
        <v>113382.41</v>
      </c>
      <c r="F68" s="122">
        <f>26471.35+5409.67</f>
        <v>31881.019999999997</v>
      </c>
      <c r="G68" s="123">
        <v>0.1</v>
      </c>
      <c r="H68" s="4"/>
    </row>
    <row r="69" spans="2:8" ht="17.25" customHeight="1" x14ac:dyDescent="0.25">
      <c r="B69" s="299"/>
      <c r="C69" s="121" t="s">
        <v>229</v>
      </c>
      <c r="D69" s="122">
        <v>5897600.4100000001</v>
      </c>
      <c r="E69" s="122">
        <v>4377021.04</v>
      </c>
      <c r="F69" s="122">
        <v>150416.67000000001</v>
      </c>
      <c r="G69" s="123">
        <v>0.25</v>
      </c>
      <c r="H69" s="4"/>
    </row>
    <row r="70" spans="2:8" ht="17.25" customHeight="1" x14ac:dyDescent="0.25">
      <c r="B70" s="299"/>
      <c r="C70" s="121" t="s">
        <v>230</v>
      </c>
      <c r="D70" s="122">
        <v>24759854.449999999</v>
      </c>
      <c r="E70" s="122">
        <v>11618742.882527784</v>
      </c>
      <c r="F70" s="122">
        <v>2474498.5499999998</v>
      </c>
      <c r="G70" s="123">
        <v>0.1</v>
      </c>
      <c r="H70" s="4"/>
    </row>
    <row r="71" spans="2:8" ht="17.25" customHeight="1" x14ac:dyDescent="0.25">
      <c r="B71" s="299"/>
      <c r="C71" s="121" t="s">
        <v>231</v>
      </c>
      <c r="D71" s="122">
        <v>224605.8</v>
      </c>
      <c r="E71" s="122">
        <v>123521.85</v>
      </c>
      <c r="F71" s="122">
        <v>19771.830000000002</v>
      </c>
      <c r="G71" s="123">
        <v>0.1</v>
      </c>
      <c r="H71" s="4"/>
    </row>
    <row r="72" spans="2:8" ht="17.25" customHeight="1" x14ac:dyDescent="0.25">
      <c r="B72" s="299"/>
      <c r="C72" s="121" t="s">
        <v>232</v>
      </c>
      <c r="D72" s="122">
        <v>1896254.9400000004</v>
      </c>
      <c r="E72" s="122">
        <v>1833859.7</v>
      </c>
      <c r="F72" s="122">
        <v>0</v>
      </c>
      <c r="G72" s="123">
        <v>0.1</v>
      </c>
      <c r="H72" s="4"/>
    </row>
    <row r="73" spans="2:8" ht="17.25" customHeight="1" x14ac:dyDescent="0.25">
      <c r="B73" s="299"/>
      <c r="C73" s="121" t="s">
        <v>233</v>
      </c>
      <c r="D73" s="122">
        <v>689632.05000000121</v>
      </c>
      <c r="E73" s="122">
        <v>418398.64693333348</v>
      </c>
      <c r="F73" s="122">
        <v>35797.839999999997</v>
      </c>
      <c r="G73" s="123">
        <v>0.1</v>
      </c>
      <c r="H73" s="4"/>
    </row>
    <row r="74" spans="2:8" ht="17.25" customHeight="1" x14ac:dyDescent="0.25">
      <c r="B74" s="299"/>
      <c r="C74" s="121" t="s">
        <v>234</v>
      </c>
      <c r="D74" s="122">
        <v>205850.79</v>
      </c>
      <c r="E74" s="122">
        <v>201938.69000000003</v>
      </c>
      <c r="F74" s="122">
        <v>661.2</v>
      </c>
      <c r="G74" s="123">
        <v>0.1</v>
      </c>
      <c r="H74" s="4"/>
    </row>
    <row r="75" spans="2:8" ht="17.25" customHeight="1" x14ac:dyDescent="0.25">
      <c r="B75" s="299"/>
      <c r="C75" s="121" t="s">
        <v>235</v>
      </c>
      <c r="D75" s="122">
        <v>236038.38</v>
      </c>
      <c r="E75" s="122">
        <v>236038.38</v>
      </c>
      <c r="F75" s="122">
        <v>0</v>
      </c>
      <c r="G75" s="123">
        <v>0.1</v>
      </c>
      <c r="H75" s="4"/>
    </row>
    <row r="76" spans="2:8" ht="17.25" customHeight="1" thickBot="1" x14ac:dyDescent="0.3">
      <c r="B76" s="299"/>
      <c r="C76" s="121" t="s">
        <v>236</v>
      </c>
      <c r="D76" s="198">
        <v>391994.32</v>
      </c>
      <c r="E76" s="198">
        <v>391994.33</v>
      </c>
      <c r="F76" s="198">
        <v>0</v>
      </c>
      <c r="G76" s="123">
        <v>0.1</v>
      </c>
      <c r="H76" s="4"/>
    </row>
    <row r="77" spans="2:8" ht="17.25" customHeight="1" x14ac:dyDescent="0.25">
      <c r="B77" s="299"/>
      <c r="C77" s="121"/>
      <c r="D77" s="197">
        <f>SUM(D66:D76)</f>
        <v>47140811.990000039</v>
      </c>
      <c r="E77" s="197">
        <f>SUM(E66:E76)-366.16</f>
        <v>29450016.141711112</v>
      </c>
      <c r="F77" s="197">
        <f>SUM(F66:F76)</f>
        <v>3317726.59</v>
      </c>
      <c r="G77" s="123"/>
      <c r="H77" s="4"/>
    </row>
    <row r="78" spans="2:8" ht="17.25" customHeight="1" thickBot="1" x14ac:dyDescent="0.3">
      <c r="B78" s="299"/>
      <c r="C78" s="133" t="s">
        <v>281</v>
      </c>
      <c r="D78" s="199">
        <f>D62+D63+D64+D77</f>
        <v>861413620.10000014</v>
      </c>
      <c r="E78" s="199">
        <f>E62+E63+E64+E77</f>
        <v>46655847.271711111</v>
      </c>
      <c r="F78" s="134">
        <f>F64+F77</f>
        <v>3594171.27</v>
      </c>
      <c r="G78" s="123"/>
      <c r="H78" s="4"/>
    </row>
    <row r="79" spans="2:8" ht="37.5" customHeight="1" thickTop="1" thickBot="1" x14ac:dyDescent="0.3">
      <c r="B79" s="509"/>
      <c r="C79" s="445" t="s">
        <v>192</v>
      </c>
      <c r="D79" s="446"/>
      <c r="E79" s="446"/>
      <c r="F79" s="447"/>
      <c r="G79" s="448"/>
      <c r="H79" s="4"/>
    </row>
    <row r="80" spans="2:8" ht="25.5" x14ac:dyDescent="0.25">
      <c r="B80" s="68" t="s">
        <v>32</v>
      </c>
      <c r="C80" s="449" t="s">
        <v>191</v>
      </c>
      <c r="D80" s="449"/>
      <c r="E80" s="449"/>
      <c r="F80" s="449"/>
      <c r="G80" s="450"/>
      <c r="H80" s="4"/>
    </row>
    <row r="81" spans="2:13" ht="17.25" customHeight="1" x14ac:dyDescent="0.25">
      <c r="B81" s="60" t="s">
        <v>33</v>
      </c>
      <c r="C81" s="443">
        <f>D85-E85</f>
        <v>1342610</v>
      </c>
      <c r="D81" s="443"/>
      <c r="E81" s="443"/>
      <c r="F81" s="443"/>
      <c r="G81" s="444"/>
      <c r="H81" s="4"/>
      <c r="J81" s="5" t="s">
        <v>159</v>
      </c>
    </row>
    <row r="82" spans="2:13" ht="17.25" customHeight="1" thickBot="1" x14ac:dyDescent="0.3">
      <c r="B82" s="231" t="s">
        <v>34</v>
      </c>
      <c r="C82" s="115" t="s">
        <v>204</v>
      </c>
      <c r="D82" s="116" t="s">
        <v>203</v>
      </c>
      <c r="E82" s="116" t="s">
        <v>263</v>
      </c>
      <c r="F82" s="203" t="s">
        <v>264</v>
      </c>
      <c r="G82" s="117" t="s">
        <v>207</v>
      </c>
      <c r="H82" s="4"/>
      <c r="I82" s="12"/>
      <c r="J82" s="12"/>
      <c r="K82" s="12"/>
      <c r="L82" s="12"/>
      <c r="M82" s="13"/>
    </row>
    <row r="83" spans="2:13" ht="17.25" customHeight="1" x14ac:dyDescent="0.25">
      <c r="B83" s="299"/>
      <c r="C83" s="118" t="s">
        <v>265</v>
      </c>
      <c r="D83" s="119">
        <v>1489304.15</v>
      </c>
      <c r="E83" s="119">
        <v>192588.91</v>
      </c>
      <c r="F83" s="119">
        <v>40675.78</v>
      </c>
      <c r="G83" s="120">
        <v>0.3</v>
      </c>
      <c r="H83" s="4"/>
      <c r="I83" s="12"/>
      <c r="J83" s="12"/>
      <c r="K83" s="12"/>
      <c r="L83" s="12"/>
      <c r="M83" s="13"/>
    </row>
    <row r="84" spans="2:13" ht="17.25" customHeight="1" x14ac:dyDescent="0.25">
      <c r="B84" s="299"/>
      <c r="C84" s="121" t="s">
        <v>266</v>
      </c>
      <c r="D84" s="126">
        <v>8586445.0600000005</v>
      </c>
      <c r="E84" s="126">
        <v>8540550.3000000007</v>
      </c>
      <c r="F84" s="127">
        <v>37018.31</v>
      </c>
      <c r="G84" s="123">
        <v>0.05</v>
      </c>
      <c r="H84" s="4"/>
      <c r="I84" s="12"/>
      <c r="J84" s="12"/>
      <c r="K84" s="12"/>
      <c r="L84" s="12"/>
      <c r="M84" s="13"/>
    </row>
    <row r="85" spans="2:13" ht="17.25" customHeight="1" thickBot="1" x14ac:dyDescent="0.3">
      <c r="B85" s="299"/>
      <c r="C85" s="124" t="s">
        <v>281</v>
      </c>
      <c r="D85" s="128">
        <f>D83+D84</f>
        <v>10075749.210000001</v>
      </c>
      <c r="E85" s="128">
        <f>E83+E84</f>
        <v>8733139.2100000009</v>
      </c>
      <c r="F85" s="128">
        <f>F83+F84</f>
        <v>77694.09</v>
      </c>
      <c r="G85" s="125" t="s">
        <v>159</v>
      </c>
      <c r="H85" s="4"/>
      <c r="I85" s="12"/>
      <c r="J85" s="12"/>
      <c r="K85" s="12"/>
      <c r="L85" s="12"/>
      <c r="M85" s="13"/>
    </row>
    <row r="86" spans="2:13" ht="17.25" customHeight="1" x14ac:dyDescent="0.25">
      <c r="B86" s="232"/>
      <c r="C86" s="431"/>
      <c r="D86" s="431"/>
      <c r="E86" s="431"/>
      <c r="F86" s="431"/>
      <c r="G86" s="432"/>
      <c r="H86" s="4"/>
      <c r="I86" s="14"/>
      <c r="J86" s="69"/>
      <c r="K86" s="69"/>
      <c r="L86" s="69"/>
      <c r="M86" s="69"/>
    </row>
    <row r="87" spans="2:13" ht="17.25" customHeight="1" x14ac:dyDescent="0.25">
      <c r="B87" s="150" t="s">
        <v>35</v>
      </c>
      <c r="C87" s="433">
        <f>C89+C90+C91+C92</f>
        <v>112883397.79000001</v>
      </c>
      <c r="D87" s="433"/>
      <c r="E87" s="433"/>
      <c r="F87" s="433"/>
      <c r="G87" s="434"/>
      <c r="H87" s="4"/>
      <c r="I87" s="14"/>
      <c r="J87" s="69"/>
      <c r="K87" s="69"/>
      <c r="L87" s="69"/>
      <c r="M87" s="69"/>
    </row>
    <row r="88" spans="2:13" ht="29.25" customHeight="1" x14ac:dyDescent="0.25">
      <c r="B88" s="70" t="s">
        <v>36</v>
      </c>
      <c r="C88" s="435" t="s">
        <v>193</v>
      </c>
      <c r="D88" s="435"/>
      <c r="E88" s="435"/>
      <c r="F88" s="435"/>
      <c r="G88" s="436"/>
      <c r="H88" s="4"/>
      <c r="I88" s="15"/>
      <c r="J88" s="10"/>
      <c r="K88" s="10"/>
      <c r="L88" s="10"/>
      <c r="M88" s="11"/>
    </row>
    <row r="89" spans="2:13" ht="17.25" customHeight="1" x14ac:dyDescent="0.25">
      <c r="B89" s="64" t="s">
        <v>37</v>
      </c>
      <c r="C89" s="437">
        <v>112883397.79000001</v>
      </c>
      <c r="D89" s="437"/>
      <c r="E89" s="437"/>
      <c r="F89" s="437"/>
      <c r="G89" s="438"/>
      <c r="H89" s="4"/>
      <c r="I89" s="14"/>
      <c r="J89" s="69"/>
      <c r="K89" s="69"/>
      <c r="L89" s="69"/>
      <c r="M89" s="71"/>
    </row>
    <row r="90" spans="2:13" ht="17.25" customHeight="1" x14ac:dyDescent="0.25">
      <c r="B90" s="64" t="s">
        <v>38</v>
      </c>
      <c r="C90" s="439">
        <v>0</v>
      </c>
      <c r="D90" s="439"/>
      <c r="E90" s="439"/>
      <c r="F90" s="439"/>
      <c r="G90" s="440"/>
      <c r="I90" s="14"/>
      <c r="J90" s="69"/>
      <c r="K90" s="69"/>
      <c r="L90" s="69"/>
      <c r="M90" s="71"/>
    </row>
    <row r="91" spans="2:13" ht="17.25" customHeight="1" x14ac:dyDescent="0.25">
      <c r="B91" s="57" t="s">
        <v>39</v>
      </c>
      <c r="C91" s="439">
        <v>0</v>
      </c>
      <c r="D91" s="439"/>
      <c r="E91" s="439"/>
      <c r="F91" s="439"/>
      <c r="G91" s="440"/>
      <c r="H91" s="4"/>
      <c r="I91" s="14"/>
      <c r="J91" s="69"/>
      <c r="K91" s="69"/>
      <c r="L91" s="69"/>
      <c r="M91" s="71"/>
    </row>
    <row r="92" spans="2:13" ht="17.25" customHeight="1" thickBot="1" x14ac:dyDescent="0.3">
      <c r="B92" s="58" t="s">
        <v>40</v>
      </c>
      <c r="C92" s="468">
        <v>0</v>
      </c>
      <c r="D92" s="468"/>
      <c r="E92" s="468"/>
      <c r="F92" s="468"/>
      <c r="G92" s="469"/>
      <c r="I92" s="14"/>
      <c r="J92" s="69"/>
      <c r="K92" s="69"/>
      <c r="L92" s="69"/>
      <c r="M92" s="71"/>
    </row>
    <row r="93" spans="2:13" ht="17.25" customHeight="1" x14ac:dyDescent="0.25">
      <c r="B93" s="150" t="s">
        <v>41</v>
      </c>
      <c r="C93" s="470">
        <f>C95+C98</f>
        <v>446559.78</v>
      </c>
      <c r="D93" s="441"/>
      <c r="E93" s="441"/>
      <c r="F93" s="441"/>
      <c r="G93" s="442"/>
      <c r="I93" s="14"/>
      <c r="J93" s="69"/>
      <c r="K93" s="69"/>
      <c r="L93" s="69"/>
      <c r="M93" s="71"/>
    </row>
    <row r="94" spans="2:13" ht="17.25" customHeight="1" x14ac:dyDescent="0.25">
      <c r="B94" s="64" t="s">
        <v>42</v>
      </c>
      <c r="C94" s="471" t="s">
        <v>194</v>
      </c>
      <c r="D94" s="472"/>
      <c r="E94" s="472"/>
      <c r="F94" s="472"/>
      <c r="G94" s="473"/>
      <c r="I94" s="14"/>
      <c r="J94" s="69"/>
      <c r="K94" s="69"/>
      <c r="L94" s="69"/>
      <c r="M94" s="71"/>
    </row>
    <row r="95" spans="2:13" ht="17.25" customHeight="1" x14ac:dyDescent="0.25">
      <c r="B95" s="72" t="s">
        <v>43</v>
      </c>
      <c r="C95" s="457">
        <v>0</v>
      </c>
      <c r="D95" s="458"/>
      <c r="E95" s="458"/>
      <c r="F95" s="458"/>
      <c r="G95" s="459"/>
      <c r="I95" s="14"/>
      <c r="J95" s="69"/>
      <c r="K95" s="69"/>
      <c r="L95" s="69"/>
      <c r="M95" s="71"/>
    </row>
    <row r="96" spans="2:13" ht="17.25" customHeight="1" x14ac:dyDescent="0.25">
      <c r="B96" s="64" t="s">
        <v>44</v>
      </c>
      <c r="C96" s="474"/>
      <c r="D96" s="475"/>
      <c r="E96" s="475"/>
      <c r="F96" s="475"/>
      <c r="G96" s="476"/>
      <c r="I96" s="14"/>
      <c r="J96" s="69"/>
      <c r="K96" s="69"/>
      <c r="L96" s="69"/>
      <c r="M96" s="71"/>
    </row>
    <row r="97" spans="2:13" ht="25.5" x14ac:dyDescent="0.25">
      <c r="B97" s="70" t="s">
        <v>45</v>
      </c>
      <c r="C97" s="457"/>
      <c r="D97" s="458"/>
      <c r="E97" s="458"/>
      <c r="F97" s="458"/>
      <c r="G97" s="459"/>
      <c r="I97" s="14"/>
      <c r="J97" s="69"/>
      <c r="K97" s="69"/>
      <c r="L97" s="69"/>
      <c r="M97" s="71"/>
    </row>
    <row r="98" spans="2:13" ht="17.25" customHeight="1" x14ac:dyDescent="0.25">
      <c r="B98" s="73" t="s">
        <v>46</v>
      </c>
      <c r="C98" s="460">
        <f>C99</f>
        <v>446559.78</v>
      </c>
      <c r="D98" s="443"/>
      <c r="E98" s="443"/>
      <c r="F98" s="443"/>
      <c r="G98" s="461"/>
      <c r="I98" s="14"/>
      <c r="J98" s="69"/>
      <c r="K98" s="69"/>
      <c r="L98" s="69"/>
      <c r="M98" s="71"/>
    </row>
    <row r="99" spans="2:13" ht="17.25" customHeight="1" x14ac:dyDescent="0.25">
      <c r="B99" s="64" t="s">
        <v>44</v>
      </c>
      <c r="C99" s="457">
        <v>446559.78</v>
      </c>
      <c r="D99" s="458"/>
      <c r="E99" s="458"/>
      <c r="F99" s="458"/>
      <c r="G99" s="459"/>
      <c r="I99" s="14"/>
      <c r="J99" s="69"/>
      <c r="K99" s="69"/>
      <c r="L99" s="69"/>
      <c r="M99" s="71"/>
    </row>
    <row r="100" spans="2:13" ht="17.25" customHeight="1" thickBot="1" x14ac:dyDescent="0.3">
      <c r="B100" s="74" t="s">
        <v>45</v>
      </c>
      <c r="C100" s="462"/>
      <c r="D100" s="463"/>
      <c r="E100" s="463"/>
      <c r="F100" s="463"/>
      <c r="G100" s="464"/>
      <c r="I100" s="9"/>
      <c r="J100" s="16"/>
      <c r="K100" s="16"/>
      <c r="L100" s="16"/>
      <c r="M100" s="9"/>
    </row>
    <row r="101" spans="2:13" ht="17.25" customHeight="1" thickBot="1" x14ac:dyDescent="0.3">
      <c r="B101" s="147" t="s">
        <v>47</v>
      </c>
      <c r="C101" s="465">
        <f>C102+C117+C123</f>
        <v>68689941.539999992</v>
      </c>
      <c r="D101" s="466"/>
      <c r="E101" s="466"/>
      <c r="F101" s="466"/>
      <c r="G101" s="467"/>
      <c r="I101" s="9"/>
      <c r="J101" s="9"/>
      <c r="K101" s="9"/>
      <c r="L101" s="9"/>
      <c r="M101" s="9"/>
    </row>
    <row r="102" spans="2:13" ht="25.5" x14ac:dyDescent="0.25">
      <c r="B102" s="75" t="s">
        <v>48</v>
      </c>
      <c r="C102" s="480">
        <v>34508799.43</v>
      </c>
      <c r="D102" s="481"/>
      <c r="E102" s="481"/>
      <c r="F102" s="481"/>
      <c r="G102" s="482"/>
      <c r="I102" s="12"/>
      <c r="J102" s="12"/>
      <c r="K102" s="12"/>
      <c r="L102" s="12"/>
      <c r="M102" s="13"/>
    </row>
    <row r="103" spans="2:13" ht="17.25" customHeight="1" x14ac:dyDescent="0.25">
      <c r="B103" s="76" t="s">
        <v>12</v>
      </c>
      <c r="C103" s="483">
        <f>D115</f>
        <v>10552588.470000001</v>
      </c>
      <c r="D103" s="484"/>
      <c r="E103" s="484"/>
      <c r="F103" s="484"/>
      <c r="G103" s="485"/>
      <c r="I103" s="14"/>
      <c r="J103" s="69"/>
      <c r="K103" s="69"/>
      <c r="L103" s="69"/>
      <c r="M103" s="71"/>
    </row>
    <row r="104" spans="2:13" ht="17.25" customHeight="1" x14ac:dyDescent="0.25">
      <c r="B104" s="76" t="s">
        <v>13</v>
      </c>
      <c r="C104" s="483">
        <f>E115</f>
        <v>9302169.8900000006</v>
      </c>
      <c r="D104" s="484"/>
      <c r="E104" s="484"/>
      <c r="F104" s="484"/>
      <c r="G104" s="485"/>
      <c r="I104" s="14"/>
      <c r="J104" s="69"/>
      <c r="K104" s="69"/>
      <c r="L104" s="69"/>
      <c r="M104" s="71"/>
    </row>
    <row r="105" spans="2:13" ht="17.25" customHeight="1" x14ac:dyDescent="0.25">
      <c r="B105" s="76" t="s">
        <v>14</v>
      </c>
      <c r="C105" s="483">
        <f>F115</f>
        <v>14654041.07</v>
      </c>
      <c r="D105" s="484"/>
      <c r="E105" s="484"/>
      <c r="F105" s="484"/>
      <c r="G105" s="485"/>
      <c r="I105" s="9"/>
      <c r="J105" s="16"/>
      <c r="K105" s="16"/>
      <c r="L105" s="16"/>
      <c r="M105" s="9"/>
    </row>
    <row r="106" spans="2:13" ht="17.25" customHeight="1" x14ac:dyDescent="0.25">
      <c r="B106" s="76" t="s">
        <v>15</v>
      </c>
      <c r="C106" s="486">
        <v>0</v>
      </c>
      <c r="D106" s="439"/>
      <c r="E106" s="439"/>
      <c r="F106" s="439"/>
      <c r="G106" s="440"/>
      <c r="I106" s="4"/>
    </row>
    <row r="107" spans="2:13" ht="17.25" customHeight="1" x14ac:dyDescent="0.25">
      <c r="B107" s="57" t="s">
        <v>49</v>
      </c>
      <c r="C107" s="20"/>
      <c r="D107" s="21"/>
      <c r="E107" s="21"/>
      <c r="F107" s="21"/>
      <c r="G107" s="22" t="s">
        <v>200</v>
      </c>
      <c r="I107" s="4"/>
    </row>
    <row r="108" spans="2:13" ht="17.25" customHeight="1" x14ac:dyDescent="0.25">
      <c r="B108" s="454" t="s">
        <v>248</v>
      </c>
      <c r="C108" s="490" t="s">
        <v>204</v>
      </c>
      <c r="D108" s="487" t="s">
        <v>240</v>
      </c>
      <c r="E108" s="488"/>
      <c r="F108" s="489"/>
      <c r="G108" s="492" t="s">
        <v>241</v>
      </c>
      <c r="I108" s="4"/>
    </row>
    <row r="109" spans="2:13" ht="17.25" customHeight="1" x14ac:dyDescent="0.25">
      <c r="B109" s="455"/>
      <c r="C109" s="491"/>
      <c r="D109" s="114" t="s">
        <v>237</v>
      </c>
      <c r="E109" s="114" t="s">
        <v>238</v>
      </c>
      <c r="F109" s="114" t="s">
        <v>239</v>
      </c>
      <c r="G109" s="493"/>
      <c r="I109" s="4"/>
    </row>
    <row r="110" spans="2:13" ht="19.5" customHeight="1" x14ac:dyDescent="0.25">
      <c r="B110" s="455"/>
      <c r="C110" s="61" t="s">
        <v>242</v>
      </c>
      <c r="D110" s="98">
        <v>0</v>
      </c>
      <c r="E110" s="200">
        <v>7321940.5199999996</v>
      </c>
      <c r="F110" s="98">
        <v>0</v>
      </c>
      <c r="G110" s="99">
        <f>SUM(D110:F110)</f>
        <v>7321940.5199999996</v>
      </c>
      <c r="I110" s="4"/>
    </row>
    <row r="111" spans="2:13" ht="25.5" x14ac:dyDescent="0.25">
      <c r="B111" s="455"/>
      <c r="C111" s="61" t="s">
        <v>243</v>
      </c>
      <c r="D111" s="201">
        <v>0</v>
      </c>
      <c r="E111" s="201">
        <v>0</v>
      </c>
      <c r="F111" s="201">
        <v>7347417.3200000003</v>
      </c>
      <c r="G111" s="77">
        <f t="shared" ref="G111:G114" si="0">SUM(D111:F111)</f>
        <v>7347417.3200000003</v>
      </c>
      <c r="I111" s="4"/>
    </row>
    <row r="112" spans="2:13" ht="25.5" x14ac:dyDescent="0.25">
      <c r="B112" s="455"/>
      <c r="C112" s="61" t="s">
        <v>244</v>
      </c>
      <c r="D112" s="201">
        <v>8545653.3100000005</v>
      </c>
      <c r="E112" s="201">
        <v>0</v>
      </c>
      <c r="F112" s="201">
        <v>0</v>
      </c>
      <c r="G112" s="77">
        <f t="shared" si="0"/>
        <v>8545653.3100000005</v>
      </c>
      <c r="I112" s="4"/>
    </row>
    <row r="113" spans="2:9" ht="17.25" customHeight="1" x14ac:dyDescent="0.25">
      <c r="B113" s="455"/>
      <c r="C113" s="61" t="s">
        <v>245</v>
      </c>
      <c r="D113" s="201">
        <v>2006935.16</v>
      </c>
      <c r="E113" s="201">
        <v>0</v>
      </c>
      <c r="F113" s="201">
        <v>0</v>
      </c>
      <c r="G113" s="77">
        <f t="shared" si="0"/>
        <v>2006935.16</v>
      </c>
      <c r="I113" s="4"/>
    </row>
    <row r="114" spans="2:9" ht="26.25" thickBot="1" x14ac:dyDescent="0.3">
      <c r="B114" s="455"/>
      <c r="C114" s="61" t="s">
        <v>246</v>
      </c>
      <c r="D114" s="202">
        <v>0</v>
      </c>
      <c r="E114" s="202">
        <v>1980229.37</v>
      </c>
      <c r="F114" s="202">
        <v>7306623.75</v>
      </c>
      <c r="G114" s="78">
        <f t="shared" si="0"/>
        <v>9286853.120000001</v>
      </c>
      <c r="I114" s="4"/>
    </row>
    <row r="115" spans="2:9" ht="17.25" customHeight="1" thickBot="1" x14ac:dyDescent="0.3">
      <c r="B115" s="456"/>
      <c r="C115" s="97" t="s">
        <v>281</v>
      </c>
      <c r="D115" s="100">
        <f>SUM(D110:D114)</f>
        <v>10552588.470000001</v>
      </c>
      <c r="E115" s="100">
        <f t="shared" ref="E115:G115" si="1">SUM(E110:E114)</f>
        <v>9302169.8900000006</v>
      </c>
      <c r="F115" s="100">
        <f t="shared" si="1"/>
        <v>14654041.07</v>
      </c>
      <c r="G115" s="101">
        <f t="shared" si="1"/>
        <v>34508799.43</v>
      </c>
      <c r="I115" s="4"/>
    </row>
    <row r="116" spans="2:9" ht="17.25" customHeight="1" x14ac:dyDescent="0.25">
      <c r="B116" s="79"/>
      <c r="C116" s="477"/>
      <c r="D116" s="478"/>
      <c r="E116" s="478"/>
      <c r="F116" s="478"/>
      <c r="G116" s="479"/>
      <c r="I116" s="4"/>
    </row>
    <row r="117" spans="2:9" ht="25.5" x14ac:dyDescent="0.25">
      <c r="B117" s="80" t="s">
        <v>50</v>
      </c>
      <c r="C117" s="639">
        <v>0</v>
      </c>
      <c r="D117" s="640"/>
      <c r="E117" s="640"/>
      <c r="F117" s="640"/>
      <c r="G117" s="641"/>
      <c r="I117" s="4"/>
    </row>
    <row r="118" spans="2:9" ht="17.25" customHeight="1" x14ac:dyDescent="0.25">
      <c r="B118" s="81" t="s">
        <v>51</v>
      </c>
      <c r="C118" s="644">
        <v>0</v>
      </c>
      <c r="D118" s="645"/>
      <c r="E118" s="645"/>
      <c r="F118" s="645"/>
      <c r="G118" s="646"/>
      <c r="I118" s="4"/>
    </row>
    <row r="119" spans="2:9" ht="38.25" x14ac:dyDescent="0.25">
      <c r="B119" s="76" t="s">
        <v>52</v>
      </c>
      <c r="C119" s="647" t="s">
        <v>195</v>
      </c>
      <c r="D119" s="267"/>
      <c r="E119" s="267"/>
      <c r="F119" s="267"/>
      <c r="G119" s="648"/>
      <c r="I119" s="4"/>
    </row>
    <row r="120" spans="2:9" ht="17.25" customHeight="1" x14ac:dyDescent="0.25">
      <c r="B120" s="81" t="s">
        <v>53</v>
      </c>
      <c r="C120" s="649">
        <v>0</v>
      </c>
      <c r="D120" s="650"/>
      <c r="E120" s="650"/>
      <c r="F120" s="650"/>
      <c r="G120" s="651"/>
      <c r="I120" s="4"/>
    </row>
    <row r="121" spans="2:9" ht="39" thickBot="1" x14ac:dyDescent="0.3">
      <c r="B121" s="82" t="s">
        <v>52</v>
      </c>
      <c r="C121" s="647" t="s">
        <v>196</v>
      </c>
      <c r="D121" s="267"/>
      <c r="E121" s="267"/>
      <c r="F121" s="267"/>
      <c r="G121" s="648"/>
      <c r="I121" s="4"/>
    </row>
    <row r="122" spans="2:9" ht="17.25" customHeight="1" x14ac:dyDescent="0.25">
      <c r="B122" s="23"/>
      <c r="C122" s="655"/>
      <c r="D122" s="656"/>
      <c r="E122" s="656"/>
      <c r="F122" s="656"/>
      <c r="G122" s="657"/>
      <c r="I122" s="4"/>
    </row>
    <row r="123" spans="2:9" ht="17.25" customHeight="1" x14ac:dyDescent="0.25">
      <c r="B123" s="80" t="s">
        <v>54</v>
      </c>
      <c r="C123" s="658">
        <f>C124+C126</f>
        <v>34181142.109999999</v>
      </c>
      <c r="D123" s="659"/>
      <c r="E123" s="659"/>
      <c r="F123" s="659"/>
      <c r="G123" s="660"/>
      <c r="I123" s="4"/>
    </row>
    <row r="124" spans="2:9" ht="17.25" customHeight="1" x14ac:dyDescent="0.25">
      <c r="B124" s="81" t="s">
        <v>55</v>
      </c>
      <c r="C124" s="639">
        <f>C125</f>
        <v>0</v>
      </c>
      <c r="D124" s="640"/>
      <c r="E124" s="640"/>
      <c r="F124" s="640"/>
      <c r="G124" s="641"/>
      <c r="I124" s="4"/>
    </row>
    <row r="125" spans="2:9" ht="38.25" x14ac:dyDescent="0.25">
      <c r="B125" s="76" t="s">
        <v>56</v>
      </c>
      <c r="C125" s="639">
        <v>0</v>
      </c>
      <c r="D125" s="640"/>
      <c r="E125" s="640"/>
      <c r="F125" s="640"/>
      <c r="G125" s="641"/>
      <c r="I125" s="4"/>
    </row>
    <row r="126" spans="2:9" ht="17.25" customHeight="1" x14ac:dyDescent="0.25">
      <c r="B126" s="81" t="s">
        <v>57</v>
      </c>
      <c r="C126" s="658">
        <f>F128+F129</f>
        <v>34181142.109999999</v>
      </c>
      <c r="D126" s="659"/>
      <c r="E126" s="659"/>
      <c r="F126" s="659"/>
      <c r="G126" s="660"/>
      <c r="I126" s="4"/>
    </row>
    <row r="127" spans="2:9" ht="17.25" customHeight="1" x14ac:dyDescent="0.25">
      <c r="B127" s="299" t="s">
        <v>56</v>
      </c>
      <c r="C127" s="652" t="s">
        <v>204</v>
      </c>
      <c r="D127" s="326"/>
      <c r="E127" s="327"/>
      <c r="F127" s="328" t="s">
        <v>241</v>
      </c>
      <c r="G127" s="329"/>
    </row>
    <row r="128" spans="2:9" ht="17.25" customHeight="1" x14ac:dyDescent="0.25">
      <c r="B128" s="299"/>
      <c r="C128" s="647" t="s">
        <v>272</v>
      </c>
      <c r="D128" s="267"/>
      <c r="E128" s="515"/>
      <c r="F128" s="653">
        <v>11537618.109999999</v>
      </c>
      <c r="G128" s="654"/>
    </row>
    <row r="129" spans="2:8" ht="17.25" customHeight="1" x14ac:dyDescent="0.25">
      <c r="B129" s="299"/>
      <c r="C129" s="647" t="s">
        <v>273</v>
      </c>
      <c r="D129" s="267"/>
      <c r="E129" s="515"/>
      <c r="F129" s="653">
        <v>22643524</v>
      </c>
      <c r="G129" s="654"/>
    </row>
    <row r="130" spans="2:8" ht="17.25" customHeight="1" thickBot="1" x14ac:dyDescent="0.3">
      <c r="B130" s="509"/>
      <c r="C130" s="501"/>
      <c r="D130" s="502"/>
      <c r="E130" s="502"/>
      <c r="F130" s="502"/>
      <c r="G130" s="503"/>
    </row>
    <row r="131" spans="2:8" ht="17.25" customHeight="1" thickBot="1" x14ac:dyDescent="0.3">
      <c r="B131" s="277" t="s">
        <v>58</v>
      </c>
      <c r="C131" s="278"/>
      <c r="D131" s="278"/>
      <c r="E131" s="278"/>
      <c r="F131" s="278"/>
      <c r="G131" s="279"/>
    </row>
    <row r="132" spans="2:8" ht="17.25" customHeight="1" x14ac:dyDescent="0.25">
      <c r="B132" s="111" t="s">
        <v>282</v>
      </c>
      <c r="C132" s="504">
        <f>C154+C165+C189</f>
        <v>264036701.38000003</v>
      </c>
      <c r="D132" s="504"/>
      <c r="E132" s="504"/>
      <c r="F132" s="504"/>
      <c r="G132" s="505"/>
      <c r="H132" s="18">
        <f>C132-264036701.38</f>
        <v>0</v>
      </c>
    </row>
    <row r="133" spans="2:8" ht="17.25" customHeight="1" x14ac:dyDescent="0.25">
      <c r="B133" s="110" t="s">
        <v>283</v>
      </c>
      <c r="C133" s="506">
        <f>C154</f>
        <v>35500369.250000007</v>
      </c>
      <c r="D133" s="507"/>
      <c r="E133" s="507"/>
      <c r="F133" s="507"/>
      <c r="G133" s="508"/>
    </row>
    <row r="134" spans="2:8" ht="17.25" customHeight="1" x14ac:dyDescent="0.25">
      <c r="B134" s="67" t="s">
        <v>59</v>
      </c>
      <c r="C134" s="494">
        <f>C135</f>
        <v>0</v>
      </c>
      <c r="D134" s="439"/>
      <c r="E134" s="439"/>
      <c r="F134" s="439"/>
      <c r="G134" s="495"/>
    </row>
    <row r="135" spans="2:8" ht="17.25" customHeight="1" x14ac:dyDescent="0.25">
      <c r="B135" s="57" t="s">
        <v>60</v>
      </c>
      <c r="C135" s="494">
        <v>0</v>
      </c>
      <c r="D135" s="439"/>
      <c r="E135" s="439"/>
      <c r="F135" s="439"/>
      <c r="G135" s="495"/>
    </row>
    <row r="136" spans="2:8" ht="17.25" customHeight="1" x14ac:dyDescent="0.25">
      <c r="B136" s="57" t="s">
        <v>61</v>
      </c>
      <c r="C136" s="498"/>
      <c r="D136" s="499"/>
      <c r="E136" s="499"/>
      <c r="F136" s="499"/>
      <c r="G136" s="500"/>
    </row>
    <row r="137" spans="2:8" ht="17.25" customHeight="1" x14ac:dyDescent="0.25">
      <c r="B137" s="67" t="s">
        <v>62</v>
      </c>
      <c r="C137" s="494">
        <f>C138</f>
        <v>0</v>
      </c>
      <c r="D137" s="439"/>
      <c r="E137" s="439"/>
      <c r="F137" s="439"/>
      <c r="G137" s="495"/>
    </row>
    <row r="138" spans="2:8" ht="17.25" customHeight="1" x14ac:dyDescent="0.25">
      <c r="B138" s="57" t="s">
        <v>60</v>
      </c>
      <c r="C138" s="496">
        <v>0</v>
      </c>
      <c r="D138" s="475"/>
      <c r="E138" s="475"/>
      <c r="F138" s="475"/>
      <c r="G138" s="497"/>
    </row>
    <row r="139" spans="2:8" ht="17.25" customHeight="1" x14ac:dyDescent="0.25">
      <c r="B139" s="57" t="s">
        <v>61</v>
      </c>
      <c r="C139" s="498"/>
      <c r="D139" s="499"/>
      <c r="E139" s="499"/>
      <c r="F139" s="499"/>
      <c r="G139" s="500"/>
    </row>
    <row r="140" spans="2:8" ht="17.25" customHeight="1" x14ac:dyDescent="0.25">
      <c r="B140" s="67" t="s">
        <v>63</v>
      </c>
      <c r="C140" s="494">
        <f>C141</f>
        <v>0</v>
      </c>
      <c r="D140" s="439"/>
      <c r="E140" s="439"/>
      <c r="F140" s="439"/>
      <c r="G140" s="495"/>
    </row>
    <row r="141" spans="2:8" ht="17.25" customHeight="1" x14ac:dyDescent="0.25">
      <c r="B141" s="57" t="s">
        <v>60</v>
      </c>
      <c r="C141" s="494">
        <v>0</v>
      </c>
      <c r="D141" s="439"/>
      <c r="E141" s="439"/>
      <c r="F141" s="439"/>
      <c r="G141" s="495"/>
    </row>
    <row r="142" spans="2:8" ht="17.25" customHeight="1" x14ac:dyDescent="0.25">
      <c r="B142" s="57" t="s">
        <v>61</v>
      </c>
      <c r="C142" s="498"/>
      <c r="D142" s="499"/>
      <c r="E142" s="499"/>
      <c r="F142" s="499"/>
      <c r="G142" s="500"/>
    </row>
    <row r="143" spans="2:8" ht="17.25" customHeight="1" x14ac:dyDescent="0.25">
      <c r="B143" s="67" t="s">
        <v>64</v>
      </c>
      <c r="C143" s="661">
        <f>SUM(F145:G148)</f>
        <v>161512.20000000001</v>
      </c>
      <c r="D143" s="662"/>
      <c r="E143" s="662"/>
      <c r="F143" s="662"/>
      <c r="G143" s="663"/>
    </row>
    <row r="144" spans="2:8" ht="17.25" customHeight="1" thickBot="1" x14ac:dyDescent="0.3">
      <c r="B144" s="231" t="s">
        <v>61</v>
      </c>
      <c r="C144" s="676" t="s">
        <v>202</v>
      </c>
      <c r="D144" s="676"/>
      <c r="E144" s="677"/>
      <c r="F144" s="678" t="s">
        <v>241</v>
      </c>
      <c r="G144" s="679"/>
    </row>
    <row r="145" spans="2:11" ht="17.25" customHeight="1" x14ac:dyDescent="0.25">
      <c r="B145" s="299"/>
      <c r="C145" s="295" t="s">
        <v>269</v>
      </c>
      <c r="D145" s="296"/>
      <c r="E145" s="296"/>
      <c r="F145" s="642">
        <f>44137+545</f>
        <v>44682</v>
      </c>
      <c r="G145" s="643"/>
    </row>
    <row r="146" spans="2:11" ht="17.25" customHeight="1" x14ac:dyDescent="0.25">
      <c r="B146" s="299"/>
      <c r="C146" s="205" t="s">
        <v>270</v>
      </c>
      <c r="D146" s="206"/>
      <c r="E146" s="206"/>
      <c r="F146" s="207">
        <v>34783.199999999997</v>
      </c>
      <c r="G146" s="208"/>
    </row>
    <row r="147" spans="2:11" ht="17.25" customHeight="1" x14ac:dyDescent="0.25">
      <c r="B147" s="299"/>
      <c r="C147" s="205" t="s">
        <v>305</v>
      </c>
      <c r="D147" s="206"/>
      <c r="E147" s="206"/>
      <c r="F147" s="207">
        <v>67396</v>
      </c>
      <c r="G147" s="208"/>
    </row>
    <row r="148" spans="2:11" ht="17.25" customHeight="1" thickBot="1" x14ac:dyDescent="0.3">
      <c r="B148" s="232"/>
      <c r="C148" s="224" t="s">
        <v>249</v>
      </c>
      <c r="D148" s="225"/>
      <c r="E148" s="225"/>
      <c r="F148" s="664">
        <v>14651</v>
      </c>
      <c r="G148" s="665"/>
    </row>
    <row r="149" spans="2:11" ht="17.25" customHeight="1" x14ac:dyDescent="0.25">
      <c r="B149" s="68"/>
      <c r="C149" s="510"/>
      <c r="D149" s="449"/>
      <c r="E149" s="449"/>
      <c r="F149" s="449"/>
      <c r="G149" s="511"/>
    </row>
    <row r="150" spans="2:11" ht="17.25" customHeight="1" x14ac:dyDescent="0.25">
      <c r="B150" s="56" t="s">
        <v>65</v>
      </c>
      <c r="C150" s="309">
        <v>4344692.82</v>
      </c>
      <c r="D150" s="310"/>
      <c r="E150" s="310"/>
      <c r="F150" s="310"/>
      <c r="G150" s="311"/>
    </row>
    <row r="151" spans="2:11" ht="17.25" customHeight="1" x14ac:dyDescent="0.25">
      <c r="B151" s="57" t="s">
        <v>61</v>
      </c>
      <c r="C151" s="510" t="s">
        <v>198</v>
      </c>
      <c r="D151" s="449"/>
      <c r="E151" s="449"/>
      <c r="F151" s="449"/>
      <c r="G151" s="511"/>
    </row>
    <row r="152" spans="2:11" ht="17.25" customHeight="1" x14ac:dyDescent="0.25">
      <c r="B152" s="67" t="s">
        <v>66</v>
      </c>
      <c r="C152" s="512">
        <f>303417.98+215630.79</f>
        <v>519048.77</v>
      </c>
      <c r="D152" s="513"/>
      <c r="E152" s="513"/>
      <c r="F152" s="513"/>
      <c r="G152" s="514"/>
    </row>
    <row r="153" spans="2:11" ht="17.25" customHeight="1" x14ac:dyDescent="0.25">
      <c r="B153" s="57" t="s">
        <v>61</v>
      </c>
      <c r="C153" s="515" t="s">
        <v>199</v>
      </c>
      <c r="D153" s="267"/>
      <c r="E153" s="267"/>
      <c r="F153" s="267"/>
      <c r="G153" s="268"/>
    </row>
    <row r="154" spans="2:11" ht="17.25" customHeight="1" x14ac:dyDescent="0.25">
      <c r="B154" s="56" t="s">
        <v>67</v>
      </c>
      <c r="C154" s="512">
        <f>SUM(F156:G164)</f>
        <v>35500369.250000007</v>
      </c>
      <c r="D154" s="513"/>
      <c r="E154" s="513"/>
      <c r="F154" s="513"/>
      <c r="G154" s="514"/>
      <c r="I154" s="18"/>
      <c r="K154" s="18"/>
    </row>
    <row r="155" spans="2:11" ht="17.25" customHeight="1" x14ac:dyDescent="0.25">
      <c r="B155" s="231" t="s">
        <v>61</v>
      </c>
      <c r="C155" s="326" t="s">
        <v>202</v>
      </c>
      <c r="D155" s="326"/>
      <c r="E155" s="327"/>
      <c r="F155" s="328" t="s">
        <v>241</v>
      </c>
      <c r="G155" s="329"/>
    </row>
    <row r="156" spans="2:11" s="4" customFormat="1" ht="17.25" customHeight="1" x14ac:dyDescent="0.25">
      <c r="B156" s="299"/>
      <c r="C156" s="532" t="s">
        <v>284</v>
      </c>
      <c r="D156" s="533"/>
      <c r="E156" s="533"/>
      <c r="F156" s="534">
        <v>5756262.3799999999</v>
      </c>
      <c r="G156" s="535"/>
    </row>
    <row r="157" spans="2:11" ht="17.25" customHeight="1" x14ac:dyDescent="0.25">
      <c r="B157" s="299"/>
      <c r="C157" s="205" t="s">
        <v>250</v>
      </c>
      <c r="D157" s="206"/>
      <c r="E157" s="206"/>
      <c r="F157" s="209">
        <v>1308374.53</v>
      </c>
      <c r="G157" s="210"/>
    </row>
    <row r="158" spans="2:11" ht="17.25" customHeight="1" x14ac:dyDescent="0.25">
      <c r="B158" s="299"/>
      <c r="C158" s="205" t="s">
        <v>268</v>
      </c>
      <c r="D158" s="206"/>
      <c r="E158" s="206"/>
      <c r="F158" s="209">
        <v>16168396.77</v>
      </c>
      <c r="G158" s="210"/>
    </row>
    <row r="159" spans="2:11" ht="17.25" customHeight="1" x14ac:dyDescent="0.25">
      <c r="B159" s="299"/>
      <c r="C159" s="205" t="s">
        <v>271</v>
      </c>
      <c r="D159" s="206"/>
      <c r="E159" s="206"/>
      <c r="F159" s="209">
        <v>4935834.8899999997</v>
      </c>
      <c r="G159" s="210"/>
    </row>
    <row r="160" spans="2:11" ht="17.25" customHeight="1" x14ac:dyDescent="0.25">
      <c r="B160" s="299"/>
      <c r="C160" s="205" t="s">
        <v>251</v>
      </c>
      <c r="D160" s="206"/>
      <c r="E160" s="206"/>
      <c r="F160" s="209">
        <v>128158.82</v>
      </c>
      <c r="G160" s="210"/>
    </row>
    <row r="161" spans="2:8" ht="17.25" customHeight="1" x14ac:dyDescent="0.25">
      <c r="B161" s="299"/>
      <c r="C161" s="205" t="s">
        <v>252</v>
      </c>
      <c r="D161" s="206"/>
      <c r="E161" s="206"/>
      <c r="F161" s="209">
        <v>1722987.86</v>
      </c>
      <c r="G161" s="210"/>
    </row>
    <row r="162" spans="2:8" ht="17.25" customHeight="1" x14ac:dyDescent="0.25">
      <c r="B162" s="299"/>
      <c r="C162" s="205" t="s">
        <v>285</v>
      </c>
      <c r="D162" s="206"/>
      <c r="E162" s="206"/>
      <c r="F162" s="209">
        <f>4344692.82+303417.98+215630.79</f>
        <v>4863741.5900000008</v>
      </c>
      <c r="G162" s="210"/>
    </row>
    <row r="163" spans="2:8" ht="17.25" customHeight="1" x14ac:dyDescent="0.25">
      <c r="B163" s="299"/>
      <c r="C163" s="106" t="s">
        <v>286</v>
      </c>
      <c r="D163" s="107"/>
      <c r="E163" s="107"/>
      <c r="F163" s="209">
        <f>C143</f>
        <v>161512.20000000001</v>
      </c>
      <c r="G163" s="210"/>
    </row>
    <row r="164" spans="2:8" ht="17.25" customHeight="1" thickBot="1" x14ac:dyDescent="0.3">
      <c r="B164" s="232"/>
      <c r="C164" s="224" t="s">
        <v>253</v>
      </c>
      <c r="D164" s="225"/>
      <c r="E164" s="225"/>
      <c r="F164" s="220">
        <v>455100.21</v>
      </c>
      <c r="G164" s="221"/>
    </row>
    <row r="165" spans="2:8" ht="51" x14ac:dyDescent="0.25">
      <c r="B165" s="109" t="s">
        <v>68</v>
      </c>
      <c r="C165" s="528">
        <f>C166+C168+C170+C172+C174+C176</f>
        <v>225880103.99000004</v>
      </c>
      <c r="D165" s="529"/>
      <c r="E165" s="529"/>
      <c r="F165" s="529"/>
      <c r="G165" s="530"/>
    </row>
    <row r="166" spans="2:8" ht="17.25" customHeight="1" x14ac:dyDescent="0.25">
      <c r="B166" s="103" t="s">
        <v>69</v>
      </c>
      <c r="C166" s="330">
        <v>0</v>
      </c>
      <c r="D166" s="331"/>
      <c r="E166" s="331"/>
      <c r="F166" s="331"/>
      <c r="G166" s="332"/>
    </row>
    <row r="167" spans="2:8" ht="17.25" customHeight="1" x14ac:dyDescent="0.25">
      <c r="B167" s="57" t="s">
        <v>61</v>
      </c>
      <c r="C167" s="244"/>
      <c r="D167" s="531"/>
      <c r="E167" s="531"/>
      <c r="F167" s="531"/>
      <c r="G167" s="246"/>
    </row>
    <row r="168" spans="2:8" ht="17.25" customHeight="1" x14ac:dyDescent="0.25">
      <c r="B168" s="103" t="s">
        <v>70</v>
      </c>
      <c r="C168" s="330">
        <v>0</v>
      </c>
      <c r="D168" s="331"/>
      <c r="E168" s="331"/>
      <c r="F168" s="331"/>
      <c r="G168" s="332"/>
    </row>
    <row r="169" spans="2:8" ht="17.25" customHeight="1" x14ac:dyDescent="0.25">
      <c r="B169" s="57" t="s">
        <v>61</v>
      </c>
      <c r="C169" s="247"/>
      <c r="D169" s="333"/>
      <c r="E169" s="333"/>
      <c r="F169" s="333"/>
      <c r="G169" s="249"/>
    </row>
    <row r="170" spans="2:8" ht="17.25" customHeight="1" x14ac:dyDescent="0.25">
      <c r="B170" s="103" t="s">
        <v>71</v>
      </c>
      <c r="C170" s="330">
        <v>0</v>
      </c>
      <c r="D170" s="331"/>
      <c r="E170" s="331"/>
      <c r="F170" s="331"/>
      <c r="G170" s="332"/>
    </row>
    <row r="171" spans="2:8" ht="17.25" customHeight="1" x14ac:dyDescent="0.25">
      <c r="B171" s="57" t="s">
        <v>61</v>
      </c>
      <c r="C171" s="247"/>
      <c r="D171" s="333"/>
      <c r="E171" s="333"/>
      <c r="F171" s="333"/>
      <c r="G171" s="249"/>
    </row>
    <row r="172" spans="2:8" ht="17.25" customHeight="1" x14ac:dyDescent="0.25">
      <c r="B172" s="103" t="s">
        <v>72</v>
      </c>
      <c r="C172" s="330">
        <v>0</v>
      </c>
      <c r="D172" s="331"/>
      <c r="E172" s="331"/>
      <c r="F172" s="331"/>
      <c r="G172" s="332"/>
    </row>
    <row r="173" spans="2:8" ht="17.25" customHeight="1" x14ac:dyDescent="0.25">
      <c r="B173" s="57" t="s">
        <v>61</v>
      </c>
      <c r="C173" s="247"/>
      <c r="D173" s="333"/>
      <c r="E173" s="333"/>
      <c r="F173" s="333"/>
      <c r="G173" s="249"/>
    </row>
    <row r="174" spans="2:8" ht="17.25" customHeight="1" x14ac:dyDescent="0.25">
      <c r="B174" s="103" t="s">
        <v>73</v>
      </c>
      <c r="C174" s="330">
        <v>0</v>
      </c>
      <c r="D174" s="331"/>
      <c r="E174" s="331"/>
      <c r="F174" s="331"/>
      <c r="G174" s="332"/>
    </row>
    <row r="175" spans="2:8" ht="17.25" customHeight="1" x14ac:dyDescent="0.25">
      <c r="B175" s="57" t="s">
        <v>61</v>
      </c>
      <c r="C175" s="247"/>
      <c r="D175" s="333"/>
      <c r="E175" s="333"/>
      <c r="F175" s="333"/>
      <c r="G175" s="249"/>
    </row>
    <row r="176" spans="2:8" ht="17.25" customHeight="1" thickBot="1" x14ac:dyDescent="0.3">
      <c r="B176" s="104" t="s">
        <v>74</v>
      </c>
      <c r="C176" s="661">
        <f>F178+F179+F180+F181+F182</f>
        <v>225880103.99000004</v>
      </c>
      <c r="D176" s="662"/>
      <c r="E176" s="662"/>
      <c r="F176" s="662"/>
      <c r="G176" s="663"/>
      <c r="H176" s="18"/>
    </row>
    <row r="177" spans="2:7" ht="17.25" customHeight="1" x14ac:dyDescent="0.25">
      <c r="B177" s="231" t="s">
        <v>61</v>
      </c>
      <c r="C177" s="226" t="s">
        <v>202</v>
      </c>
      <c r="D177" s="227"/>
      <c r="E177" s="228"/>
      <c r="F177" s="229" t="s">
        <v>241</v>
      </c>
      <c r="G177" s="230"/>
    </row>
    <row r="178" spans="2:7" ht="16.5" customHeight="1" x14ac:dyDescent="0.25">
      <c r="B178" s="299"/>
      <c r="C178" s="532" t="s">
        <v>254</v>
      </c>
      <c r="D178" s="533"/>
      <c r="E178" s="533"/>
      <c r="F178" s="674">
        <v>48220718.359999999</v>
      </c>
      <c r="G178" s="675"/>
    </row>
    <row r="179" spans="2:7" ht="17.25" customHeight="1" x14ac:dyDescent="0.25">
      <c r="B179" s="299"/>
      <c r="C179" s="205" t="s">
        <v>255</v>
      </c>
      <c r="D179" s="206"/>
      <c r="E179" s="206"/>
      <c r="F179" s="209">
        <v>145470034.43000001</v>
      </c>
      <c r="G179" s="210"/>
    </row>
    <row r="180" spans="2:7" ht="17.25" customHeight="1" x14ac:dyDescent="0.25">
      <c r="B180" s="299"/>
      <c r="C180" s="205" t="s">
        <v>275</v>
      </c>
      <c r="D180" s="206"/>
      <c r="E180" s="206"/>
      <c r="F180" s="209">
        <v>3325963.34</v>
      </c>
      <c r="G180" s="210"/>
    </row>
    <row r="181" spans="2:7" ht="17.25" customHeight="1" x14ac:dyDescent="0.25">
      <c r="B181" s="299"/>
      <c r="C181" s="205" t="s">
        <v>306</v>
      </c>
      <c r="D181" s="206"/>
      <c r="E181" s="206"/>
      <c r="F181" s="209">
        <v>28200000</v>
      </c>
      <c r="G181" s="210">
        <v>28200000</v>
      </c>
    </row>
    <row r="182" spans="2:7" ht="17.25" customHeight="1" thickBot="1" x14ac:dyDescent="0.3">
      <c r="B182" s="232"/>
      <c r="C182" s="224" t="s">
        <v>276</v>
      </c>
      <c r="D182" s="225"/>
      <c r="E182" s="225"/>
      <c r="F182" s="220">
        <v>663387.86</v>
      </c>
      <c r="G182" s="221"/>
    </row>
    <row r="183" spans="2:7" ht="17.25" customHeight="1" x14ac:dyDescent="0.25">
      <c r="B183" s="83" t="s">
        <v>75</v>
      </c>
      <c r="C183" s="666">
        <v>0</v>
      </c>
      <c r="D183" s="667"/>
      <c r="E183" s="667"/>
      <c r="F183" s="667"/>
      <c r="G183" s="668"/>
    </row>
    <row r="184" spans="2:7" ht="17.25" customHeight="1" x14ac:dyDescent="0.25">
      <c r="B184" s="57" t="s">
        <v>61</v>
      </c>
      <c r="C184" s="247"/>
      <c r="D184" s="333"/>
      <c r="E184" s="333"/>
      <c r="F184" s="333"/>
      <c r="G184" s="249"/>
    </row>
    <row r="185" spans="2:7" ht="17.25" customHeight="1" x14ac:dyDescent="0.25">
      <c r="B185" s="67" t="s">
        <v>76</v>
      </c>
      <c r="C185" s="525">
        <v>0</v>
      </c>
      <c r="D185" s="526"/>
      <c r="E185" s="526"/>
      <c r="F185" s="526"/>
      <c r="G185" s="527"/>
    </row>
    <row r="186" spans="2:7" ht="17.25" customHeight="1" x14ac:dyDescent="0.25">
      <c r="B186" s="57" t="s">
        <v>61</v>
      </c>
      <c r="C186" s="247"/>
      <c r="D186" s="333"/>
      <c r="E186" s="333"/>
      <c r="F186" s="333"/>
      <c r="G186" s="249"/>
    </row>
    <row r="187" spans="2:7" ht="17.25" customHeight="1" x14ac:dyDescent="0.25">
      <c r="B187" s="67" t="s">
        <v>77</v>
      </c>
      <c r="C187" s="330">
        <v>0</v>
      </c>
      <c r="D187" s="331"/>
      <c r="E187" s="331"/>
      <c r="F187" s="331"/>
      <c r="G187" s="332"/>
    </row>
    <row r="188" spans="2:7" ht="17.25" customHeight="1" x14ac:dyDescent="0.25">
      <c r="B188" s="57" t="s">
        <v>61</v>
      </c>
      <c r="C188" s="536"/>
      <c r="D188" s="537"/>
      <c r="E188" s="537"/>
      <c r="F188" s="537"/>
      <c r="G188" s="538"/>
    </row>
    <row r="189" spans="2:7" ht="17.25" customHeight="1" x14ac:dyDescent="0.25">
      <c r="B189" s="109" t="s">
        <v>78</v>
      </c>
      <c r="C189" s="522">
        <f>C190+C192+C194+C196+C198</f>
        <v>2656228.1399999997</v>
      </c>
      <c r="D189" s="523"/>
      <c r="E189" s="523"/>
      <c r="F189" s="523"/>
      <c r="G189" s="524"/>
    </row>
    <row r="190" spans="2:7" ht="17.25" customHeight="1" x14ac:dyDescent="0.25">
      <c r="B190" s="67" t="s">
        <v>79</v>
      </c>
      <c r="C190" s="260">
        <v>0</v>
      </c>
      <c r="D190" s="261"/>
      <c r="E190" s="261"/>
      <c r="F190" s="261"/>
      <c r="G190" s="262"/>
    </row>
    <row r="191" spans="2:7" ht="17.25" customHeight="1" x14ac:dyDescent="0.25">
      <c r="B191" s="57" t="s">
        <v>61</v>
      </c>
      <c r="C191" s="516"/>
      <c r="D191" s="517"/>
      <c r="E191" s="517"/>
      <c r="F191" s="517"/>
      <c r="G191" s="518"/>
    </row>
    <row r="192" spans="2:7" ht="17.25" customHeight="1" x14ac:dyDescent="0.25">
      <c r="B192" s="67" t="s">
        <v>80</v>
      </c>
      <c r="C192" s="519">
        <v>0</v>
      </c>
      <c r="D192" s="520"/>
      <c r="E192" s="520"/>
      <c r="F192" s="520"/>
      <c r="G192" s="521"/>
    </row>
    <row r="193" spans="2:7" ht="17.25" customHeight="1" x14ac:dyDescent="0.25">
      <c r="B193" s="57" t="s">
        <v>61</v>
      </c>
      <c r="C193" s="516"/>
      <c r="D193" s="517"/>
      <c r="E193" s="517"/>
      <c r="F193" s="517"/>
      <c r="G193" s="518"/>
    </row>
    <row r="194" spans="2:7" ht="25.5" x14ac:dyDescent="0.25">
      <c r="B194" s="56" t="s">
        <v>81</v>
      </c>
      <c r="C194" s="519">
        <v>0</v>
      </c>
      <c r="D194" s="520"/>
      <c r="E194" s="520"/>
      <c r="F194" s="520"/>
      <c r="G194" s="521"/>
    </row>
    <row r="195" spans="2:7" ht="12.75" x14ac:dyDescent="0.25">
      <c r="B195" s="57" t="s">
        <v>61</v>
      </c>
      <c r="C195" s="516"/>
      <c r="D195" s="517"/>
      <c r="E195" s="517"/>
      <c r="F195" s="517"/>
      <c r="G195" s="518"/>
    </row>
    <row r="196" spans="2:7" ht="17.25" customHeight="1" x14ac:dyDescent="0.25">
      <c r="B196" s="67" t="s">
        <v>82</v>
      </c>
      <c r="C196" s="260">
        <v>1102342.19</v>
      </c>
      <c r="D196" s="261"/>
      <c r="E196" s="261"/>
      <c r="F196" s="261"/>
      <c r="G196" s="262"/>
    </row>
    <row r="197" spans="2:7" ht="17.25" customHeight="1" x14ac:dyDescent="0.25">
      <c r="B197" s="57" t="s">
        <v>61</v>
      </c>
      <c r="C197" s="334" t="s">
        <v>277</v>
      </c>
      <c r="D197" s="335"/>
      <c r="E197" s="335"/>
      <c r="F197" s="335"/>
      <c r="G197" s="336"/>
    </row>
    <row r="198" spans="2:7" ht="17.25" customHeight="1" x14ac:dyDescent="0.25">
      <c r="B198" s="67" t="s">
        <v>83</v>
      </c>
      <c r="C198" s="337">
        <v>1553885.95</v>
      </c>
      <c r="D198" s="338"/>
      <c r="E198" s="338"/>
      <c r="F198" s="338"/>
      <c r="G198" s="339"/>
    </row>
    <row r="199" spans="2:7" ht="17.25" customHeight="1" thickBot="1" x14ac:dyDescent="0.3">
      <c r="B199" s="58" t="s">
        <v>61</v>
      </c>
      <c r="C199" s="340" t="s">
        <v>287</v>
      </c>
      <c r="D199" s="341"/>
      <c r="E199" s="341"/>
      <c r="F199" s="341"/>
      <c r="G199" s="342"/>
    </row>
    <row r="200" spans="2:7" ht="17.25" customHeight="1" thickBot="1" x14ac:dyDescent="0.3">
      <c r="B200" s="112" t="s">
        <v>84</v>
      </c>
      <c r="C200" s="280">
        <f>C201+C206+C211+C212+C213+C216</f>
        <v>151668270.82999998</v>
      </c>
      <c r="D200" s="281"/>
      <c r="E200" s="281"/>
      <c r="F200" s="281"/>
      <c r="G200" s="282"/>
    </row>
    <row r="201" spans="2:7" ht="17.25" customHeight="1" thickBot="1" x14ac:dyDescent="0.3">
      <c r="B201" s="108" t="s">
        <v>86</v>
      </c>
      <c r="C201" s="283">
        <f>F203+F204+F205</f>
        <v>84617493.349999994</v>
      </c>
      <c r="D201" s="284"/>
      <c r="E201" s="284"/>
      <c r="F201" s="284"/>
      <c r="G201" s="285"/>
    </row>
    <row r="202" spans="2:7" ht="17.25" customHeight="1" thickBot="1" x14ac:dyDescent="0.3">
      <c r="B202" s="105"/>
      <c r="C202" s="226" t="s">
        <v>202</v>
      </c>
      <c r="D202" s="227"/>
      <c r="E202" s="228"/>
      <c r="F202" s="229" t="s">
        <v>241</v>
      </c>
      <c r="G202" s="230"/>
    </row>
    <row r="203" spans="2:7" ht="17.25" customHeight="1" x14ac:dyDescent="0.25">
      <c r="B203" s="231" t="s">
        <v>85</v>
      </c>
      <c r="C203" s="295" t="s">
        <v>256</v>
      </c>
      <c r="D203" s="296"/>
      <c r="E203" s="296"/>
      <c r="F203" s="297">
        <v>58493754.549999997</v>
      </c>
      <c r="G203" s="298"/>
    </row>
    <row r="204" spans="2:7" ht="17.25" customHeight="1" x14ac:dyDescent="0.25">
      <c r="B204" s="299"/>
      <c r="C204" s="205" t="s">
        <v>257</v>
      </c>
      <c r="D204" s="206"/>
      <c r="E204" s="206"/>
      <c r="F204" s="209">
        <v>16917732.140000001</v>
      </c>
      <c r="G204" s="210"/>
    </row>
    <row r="205" spans="2:7" ht="17.25" customHeight="1" thickBot="1" x14ac:dyDescent="0.3">
      <c r="B205" s="232"/>
      <c r="C205" s="224" t="s">
        <v>258</v>
      </c>
      <c r="D205" s="225"/>
      <c r="E205" s="225"/>
      <c r="F205" s="220">
        <v>9206006.6600000001</v>
      </c>
      <c r="G205" s="221"/>
    </row>
    <row r="206" spans="2:7" ht="17.25" customHeight="1" thickBot="1" x14ac:dyDescent="0.3">
      <c r="B206" s="108" t="s">
        <v>87</v>
      </c>
      <c r="C206" s="286">
        <f>SUM(F207:G210)</f>
        <v>42209498.450000003</v>
      </c>
      <c r="D206" s="287"/>
      <c r="E206" s="287"/>
      <c r="F206" s="287"/>
      <c r="G206" s="288"/>
    </row>
    <row r="207" spans="2:7" ht="17.25" customHeight="1" x14ac:dyDescent="0.25">
      <c r="B207" s="231" t="s">
        <v>85</v>
      </c>
      <c r="C207" s="295" t="s">
        <v>288</v>
      </c>
      <c r="D207" s="296"/>
      <c r="E207" s="296"/>
      <c r="F207" s="297">
        <v>412990.15</v>
      </c>
      <c r="G207" s="298"/>
    </row>
    <row r="208" spans="2:7" ht="17.25" customHeight="1" x14ac:dyDescent="0.25">
      <c r="B208" s="299"/>
      <c r="C208" s="205" t="s">
        <v>289</v>
      </c>
      <c r="D208" s="206"/>
      <c r="E208" s="206"/>
      <c r="F208" s="209">
        <v>40456720.020000003</v>
      </c>
      <c r="G208" s="210"/>
    </row>
    <row r="209" spans="2:10" ht="17.25" customHeight="1" x14ac:dyDescent="0.25">
      <c r="B209" s="232"/>
      <c r="C209" s="205" t="s">
        <v>290</v>
      </c>
      <c r="D209" s="206"/>
      <c r="E209" s="206"/>
      <c r="F209" s="209">
        <v>1114422.28</v>
      </c>
      <c r="G209" s="210"/>
    </row>
    <row r="210" spans="2:10" ht="17.25" customHeight="1" thickBot="1" x14ac:dyDescent="0.3">
      <c r="B210" s="102"/>
      <c r="C210" s="224" t="s">
        <v>291</v>
      </c>
      <c r="D210" s="225"/>
      <c r="E210" s="225"/>
      <c r="F210" s="220">
        <v>225366</v>
      </c>
      <c r="G210" s="221"/>
    </row>
    <row r="211" spans="2:10" ht="17.25" customHeight="1" thickBot="1" x14ac:dyDescent="0.3">
      <c r="B211" s="108" t="s">
        <v>88</v>
      </c>
      <c r="C211" s="289">
        <v>0</v>
      </c>
      <c r="D211" s="290"/>
      <c r="E211" s="290"/>
      <c r="F211" s="290"/>
      <c r="G211" s="291"/>
      <c r="J211" s="2" t="s">
        <v>159</v>
      </c>
    </row>
    <row r="212" spans="2:10" ht="17.25" customHeight="1" thickBot="1" x14ac:dyDescent="0.3">
      <c r="B212" s="108" t="s">
        <v>175</v>
      </c>
      <c r="C212" s="292">
        <v>6154796.6299999999</v>
      </c>
      <c r="D212" s="293"/>
      <c r="E212" s="293"/>
      <c r="F212" s="293"/>
      <c r="G212" s="294"/>
      <c r="H212" s="2" t="s">
        <v>160</v>
      </c>
    </row>
    <row r="213" spans="2:10" ht="17.25" customHeight="1" x14ac:dyDescent="0.25">
      <c r="B213" s="108" t="s">
        <v>176</v>
      </c>
      <c r="C213" s="271">
        <f>F214+F215</f>
        <v>18686482.399999999</v>
      </c>
      <c r="D213" s="272"/>
      <c r="E213" s="272"/>
      <c r="F213" s="272"/>
      <c r="G213" s="273"/>
    </row>
    <row r="214" spans="2:10" ht="17.25" customHeight="1" x14ac:dyDescent="0.25">
      <c r="B214" s="231" t="s">
        <v>85</v>
      </c>
      <c r="C214" s="205" t="s">
        <v>259</v>
      </c>
      <c r="D214" s="206"/>
      <c r="E214" s="206"/>
      <c r="F214" s="222">
        <v>5563292.1600000001</v>
      </c>
      <c r="G214" s="223"/>
    </row>
    <row r="215" spans="2:10" ht="17.25" customHeight="1" thickBot="1" x14ac:dyDescent="0.3">
      <c r="B215" s="232"/>
      <c r="C215" s="224" t="s">
        <v>260</v>
      </c>
      <c r="D215" s="225"/>
      <c r="E215" s="225"/>
      <c r="F215" s="220">
        <f>1805254+11317936.24</f>
        <v>13123190.24</v>
      </c>
      <c r="G215" s="221"/>
    </row>
    <row r="216" spans="2:10" ht="26.25" thickBot="1" x14ac:dyDescent="0.3">
      <c r="B216" s="113" t="s">
        <v>177</v>
      </c>
      <c r="C216" s="274">
        <v>0</v>
      </c>
      <c r="D216" s="275"/>
      <c r="E216" s="275"/>
      <c r="F216" s="275"/>
      <c r="G216" s="276"/>
    </row>
    <row r="217" spans="2:10" ht="17.25" customHeight="1" thickBot="1" x14ac:dyDescent="0.3">
      <c r="B217" s="277" t="s">
        <v>158</v>
      </c>
      <c r="C217" s="278"/>
      <c r="D217" s="278"/>
      <c r="E217" s="278"/>
      <c r="F217" s="278"/>
      <c r="G217" s="279"/>
    </row>
    <row r="218" spans="2:10" ht="17.25" customHeight="1" x14ac:dyDescent="0.25">
      <c r="B218" s="152" t="s">
        <v>89</v>
      </c>
      <c r="C218" s="263">
        <v>335662104.22000003</v>
      </c>
      <c r="D218" s="264"/>
      <c r="E218" s="264"/>
      <c r="F218" s="264"/>
      <c r="G218" s="265"/>
    </row>
    <row r="219" spans="2:10" ht="17.25" customHeight="1" x14ac:dyDescent="0.25">
      <c r="B219" s="76" t="s">
        <v>90</v>
      </c>
      <c r="C219" s="266" t="s">
        <v>201</v>
      </c>
      <c r="D219" s="267"/>
      <c r="E219" s="267"/>
      <c r="F219" s="267"/>
      <c r="G219" s="268"/>
    </row>
    <row r="220" spans="2:10" ht="17.25" customHeight="1" x14ac:dyDescent="0.25">
      <c r="B220" s="152" t="s">
        <v>91</v>
      </c>
      <c r="C220" s="269">
        <f>SUM(F221:G222)</f>
        <v>442128831.62</v>
      </c>
      <c r="D220" s="264"/>
      <c r="E220" s="264"/>
      <c r="F220" s="264"/>
      <c r="G220" s="270"/>
    </row>
    <row r="221" spans="2:10" ht="17.25" customHeight="1" x14ac:dyDescent="0.25">
      <c r="B221" s="231" t="s">
        <v>92</v>
      </c>
      <c r="C221" s="532" t="s">
        <v>261</v>
      </c>
      <c r="D221" s="533"/>
      <c r="E221" s="533"/>
      <c r="F221" s="674">
        <v>112368430.55</v>
      </c>
      <c r="G221" s="675"/>
    </row>
    <row r="222" spans="2:10" ht="17.25" customHeight="1" thickBot="1" x14ac:dyDescent="0.3">
      <c r="B222" s="509"/>
      <c r="C222" s="224" t="s">
        <v>262</v>
      </c>
      <c r="D222" s="225"/>
      <c r="E222" s="225"/>
      <c r="F222" s="220">
        <v>329760401.06999999</v>
      </c>
      <c r="G222" s="221"/>
    </row>
    <row r="223" spans="2:10" ht="17.25" customHeight="1" thickBot="1" x14ac:dyDescent="0.3">
      <c r="B223" s="595" t="s">
        <v>93</v>
      </c>
      <c r="C223" s="596"/>
      <c r="D223" s="596"/>
      <c r="E223" s="596"/>
      <c r="F223" s="596"/>
      <c r="G223" s="597"/>
    </row>
    <row r="224" spans="2:10" ht="17.25" customHeight="1" thickBot="1" x14ac:dyDescent="0.3">
      <c r="B224" s="305" t="s">
        <v>3</v>
      </c>
      <c r="C224" s="306"/>
      <c r="D224" s="307"/>
      <c r="E224" s="307"/>
      <c r="F224" s="307"/>
      <c r="G224" s="308"/>
    </row>
    <row r="225" spans="2:7" ht="17.25" customHeight="1" x14ac:dyDescent="0.25">
      <c r="B225" s="157" t="s">
        <v>94</v>
      </c>
      <c r="C225" s="160" t="s">
        <v>180</v>
      </c>
      <c r="D225" s="250" t="s">
        <v>163</v>
      </c>
      <c r="E225" s="250"/>
      <c r="F225" s="250"/>
      <c r="G225" s="251"/>
    </row>
    <row r="226" spans="2:7" ht="17.25" customHeight="1" x14ac:dyDescent="0.25">
      <c r="B226" s="158" t="s">
        <v>95</v>
      </c>
      <c r="C226" s="153">
        <v>61000</v>
      </c>
      <c r="D226" s="252">
        <v>54999.68</v>
      </c>
      <c r="E226" s="252"/>
      <c r="F226" s="252"/>
      <c r="G226" s="253"/>
    </row>
    <row r="227" spans="2:7" ht="17.25" customHeight="1" x14ac:dyDescent="0.25">
      <c r="B227" s="158" t="s">
        <v>96</v>
      </c>
      <c r="C227" s="154">
        <v>7214210.9500000002</v>
      </c>
      <c r="D227" s="254">
        <v>5515693.7999999998</v>
      </c>
      <c r="E227" s="254"/>
      <c r="F227" s="254"/>
      <c r="G227" s="255"/>
    </row>
    <row r="228" spans="2:7" ht="17.25" customHeight="1" x14ac:dyDescent="0.25">
      <c r="B228" s="158" t="s">
        <v>97</v>
      </c>
      <c r="C228" s="154">
        <v>0</v>
      </c>
      <c r="D228" s="254">
        <v>0</v>
      </c>
      <c r="E228" s="254"/>
      <c r="F228" s="254"/>
      <c r="G228" s="255"/>
    </row>
    <row r="229" spans="2:7" ht="17.25" customHeight="1" x14ac:dyDescent="0.25">
      <c r="B229" s="158" t="s">
        <v>98</v>
      </c>
      <c r="C229" s="154">
        <v>39765605.409999996</v>
      </c>
      <c r="D229" s="254">
        <v>40865928.280000001</v>
      </c>
      <c r="E229" s="254"/>
      <c r="F229" s="254"/>
      <c r="G229" s="255"/>
    </row>
    <row r="230" spans="2:7" ht="17.25" customHeight="1" x14ac:dyDescent="0.25">
      <c r="B230" s="158" t="s">
        <v>99</v>
      </c>
      <c r="C230" s="154">
        <v>869042.64</v>
      </c>
      <c r="D230" s="254">
        <v>788243.48</v>
      </c>
      <c r="E230" s="254"/>
      <c r="F230" s="254"/>
      <c r="G230" s="255"/>
    </row>
    <row r="231" spans="2:7" ht="17.25" customHeight="1" x14ac:dyDescent="0.25">
      <c r="B231" s="158" t="s">
        <v>100</v>
      </c>
      <c r="C231" s="155">
        <v>3750034.93</v>
      </c>
      <c r="D231" s="256">
        <v>2109576.96</v>
      </c>
      <c r="E231" s="256"/>
      <c r="F231" s="256"/>
      <c r="G231" s="257"/>
    </row>
    <row r="232" spans="2:7" ht="17.25" customHeight="1" thickBot="1" x14ac:dyDescent="0.3">
      <c r="B232" s="159" t="s">
        <v>101</v>
      </c>
      <c r="C232" s="156">
        <f>C226+C227+C228+C229+C230+C231</f>
        <v>51659893.93</v>
      </c>
      <c r="D232" s="258">
        <f>D226+D227+D228+D229+D230+D231</f>
        <v>49334442.199999996</v>
      </c>
      <c r="E232" s="258"/>
      <c r="F232" s="258"/>
      <c r="G232" s="259"/>
    </row>
    <row r="233" spans="2:7" ht="36.75" customHeight="1" thickBot="1" x14ac:dyDescent="0.3">
      <c r="B233" s="172" t="s">
        <v>102</v>
      </c>
      <c r="C233" s="241">
        <f>C235+C236</f>
        <v>16262272.76</v>
      </c>
      <c r="D233" s="242"/>
      <c r="E233" s="242"/>
      <c r="F233" s="242"/>
      <c r="G233" s="243"/>
    </row>
    <row r="234" spans="2:7" ht="38.25" x14ac:dyDescent="0.25">
      <c r="B234" s="173" t="s">
        <v>103</v>
      </c>
      <c r="C234" s="244" t="s">
        <v>159</v>
      </c>
      <c r="D234" s="245"/>
      <c r="E234" s="245"/>
      <c r="F234" s="245"/>
      <c r="G234" s="246"/>
    </row>
    <row r="235" spans="2:7" ht="17.25" customHeight="1" x14ac:dyDescent="0.25">
      <c r="B235" s="174" t="s">
        <v>104</v>
      </c>
      <c r="C235" s="247">
        <v>4556810.49</v>
      </c>
      <c r="D235" s="248"/>
      <c r="E235" s="248"/>
      <c r="F235" s="248"/>
      <c r="G235" s="249"/>
    </row>
    <row r="236" spans="2:7" ht="17.25" customHeight="1" x14ac:dyDescent="0.25">
      <c r="B236" s="174" t="s">
        <v>105</v>
      </c>
      <c r="C236" s="247">
        <v>11705462.27</v>
      </c>
      <c r="D236" s="248"/>
      <c r="E236" s="248"/>
      <c r="F236" s="248"/>
      <c r="G236" s="249"/>
    </row>
    <row r="237" spans="2:7" ht="26.25" thickBot="1" x14ac:dyDescent="0.3">
      <c r="B237" s="175" t="s">
        <v>106</v>
      </c>
      <c r="C237" s="543"/>
      <c r="D237" s="544"/>
      <c r="E237" s="544"/>
      <c r="F237" s="544"/>
      <c r="G237" s="545"/>
    </row>
    <row r="238" spans="2:7" ht="39" thickBot="1" x14ac:dyDescent="0.3">
      <c r="B238" s="25" t="s">
        <v>107</v>
      </c>
      <c r="C238" s="26">
        <v>2024</v>
      </c>
      <c r="D238" s="671">
        <v>2023</v>
      </c>
      <c r="E238" s="672"/>
      <c r="F238" s="672"/>
      <c r="G238" s="673"/>
    </row>
    <row r="239" spans="2:7" ht="17.25" customHeight="1" x14ac:dyDescent="0.25">
      <c r="B239" s="167" t="s">
        <v>108</v>
      </c>
      <c r="C239" s="162">
        <f>264036701.38-84617493.35-42209498.45-6154796.63</f>
        <v>131054912.94999999</v>
      </c>
      <c r="D239" s="549">
        <f>202675198-75893982.92-32273532.22-22012906.93</f>
        <v>72494775.930000007</v>
      </c>
      <c r="E239" s="549"/>
      <c r="F239" s="549"/>
      <c r="G239" s="550"/>
    </row>
    <row r="240" spans="2:7" ht="17.25" customHeight="1" x14ac:dyDescent="0.25">
      <c r="B240" s="168" t="s">
        <v>109</v>
      </c>
      <c r="C240" s="163" t="s">
        <v>159</v>
      </c>
      <c r="D240" s="551">
        <v>0</v>
      </c>
      <c r="E240" s="551"/>
      <c r="F240" s="551"/>
      <c r="G240" s="552"/>
    </row>
    <row r="241" spans="2:10" ht="17.25" customHeight="1" x14ac:dyDescent="0.25">
      <c r="B241" s="169" t="s">
        <v>293</v>
      </c>
      <c r="C241" s="164">
        <v>5563292.1600000001</v>
      </c>
      <c r="D241" s="551">
        <v>3471398.77</v>
      </c>
      <c r="E241" s="551"/>
      <c r="F241" s="551"/>
      <c r="G241" s="552"/>
      <c r="I241" s="84"/>
      <c r="J241" s="84"/>
    </row>
    <row r="242" spans="2:10" ht="17.25" customHeight="1" x14ac:dyDescent="0.25">
      <c r="B242" s="169" t="s">
        <v>162</v>
      </c>
      <c r="C242" s="164">
        <v>0</v>
      </c>
      <c r="D242" s="553">
        <v>3983162</v>
      </c>
      <c r="E242" s="553"/>
      <c r="F242" s="553"/>
      <c r="G242" s="554"/>
      <c r="I242" s="6"/>
    </row>
    <row r="243" spans="2:10" ht="17.25" customHeight="1" x14ac:dyDescent="0.25">
      <c r="B243" s="169" t="s">
        <v>110</v>
      </c>
      <c r="C243" s="165">
        <v>0</v>
      </c>
      <c r="D243" s="553">
        <v>0</v>
      </c>
      <c r="E243" s="553"/>
      <c r="F243" s="553"/>
      <c r="G243" s="554"/>
    </row>
    <row r="244" spans="2:10" ht="17.25" customHeight="1" x14ac:dyDescent="0.25">
      <c r="B244" s="169" t="s">
        <v>111</v>
      </c>
      <c r="C244" s="165">
        <v>0</v>
      </c>
      <c r="D244" s="553">
        <v>0</v>
      </c>
      <c r="E244" s="553"/>
      <c r="F244" s="553"/>
      <c r="G244" s="554"/>
    </row>
    <row r="245" spans="2:10" ht="17.25" customHeight="1" x14ac:dyDescent="0.25">
      <c r="B245" s="169" t="s">
        <v>112</v>
      </c>
      <c r="C245" s="165">
        <v>0</v>
      </c>
      <c r="D245" s="553">
        <v>0</v>
      </c>
      <c r="E245" s="553"/>
      <c r="F245" s="553"/>
      <c r="G245" s="554"/>
    </row>
    <row r="246" spans="2:10" ht="17.25" customHeight="1" x14ac:dyDescent="0.25">
      <c r="B246" s="169" t="s">
        <v>113</v>
      </c>
      <c r="C246" s="165">
        <v>0</v>
      </c>
      <c r="D246" s="553">
        <v>0</v>
      </c>
      <c r="E246" s="553"/>
      <c r="F246" s="553"/>
      <c r="G246" s="554"/>
    </row>
    <row r="247" spans="2:10" ht="17.25" customHeight="1" x14ac:dyDescent="0.25">
      <c r="B247" s="170" t="s">
        <v>114</v>
      </c>
      <c r="C247" s="165">
        <f>11317936.24+1805254</f>
        <v>13123190.24</v>
      </c>
      <c r="D247" s="553">
        <v>5548017.1900000004</v>
      </c>
      <c r="E247" s="553"/>
      <c r="F247" s="553"/>
      <c r="G247" s="554"/>
    </row>
    <row r="248" spans="2:10" ht="17.25" customHeight="1" thickBot="1" x14ac:dyDescent="0.3">
      <c r="B248" s="171" t="s">
        <v>161</v>
      </c>
      <c r="C248" s="166">
        <v>0</v>
      </c>
      <c r="D248" s="555">
        <v>0</v>
      </c>
      <c r="E248" s="555"/>
      <c r="F248" s="555"/>
      <c r="G248" s="556"/>
    </row>
    <row r="249" spans="2:10" ht="17.25" customHeight="1" thickBot="1" x14ac:dyDescent="0.3">
      <c r="B249" s="24" t="s">
        <v>159</v>
      </c>
      <c r="C249" s="161">
        <f>C239-C241-C247</f>
        <v>112368430.55</v>
      </c>
      <c r="D249" s="557">
        <f>D239-D241-D242-D247</f>
        <v>59492197.970000014</v>
      </c>
      <c r="E249" s="558"/>
      <c r="F249" s="558"/>
      <c r="G249" s="559"/>
    </row>
    <row r="250" spans="2:10" ht="17.25" customHeight="1" thickBot="1" x14ac:dyDescent="0.3">
      <c r="B250" s="546" t="s">
        <v>179</v>
      </c>
      <c r="C250" s="547"/>
      <c r="D250" s="547"/>
      <c r="E250" s="547"/>
      <c r="F250" s="547"/>
      <c r="G250" s="548"/>
    </row>
    <row r="251" spans="2:10" ht="17.25" customHeight="1" thickBot="1" x14ac:dyDescent="0.3">
      <c r="B251" s="316" t="s">
        <v>115</v>
      </c>
      <c r="C251" s="317"/>
      <c r="D251" s="317"/>
      <c r="E251" s="318"/>
      <c r="F251" s="319">
        <v>269357621.06</v>
      </c>
      <c r="G251" s="320"/>
    </row>
    <row r="252" spans="2:10" ht="17.25" customHeight="1" x14ac:dyDescent="0.25">
      <c r="B252" s="541"/>
      <c r="C252" s="542"/>
      <c r="D252" s="49"/>
      <c r="E252" s="27"/>
      <c r="F252" s="239"/>
      <c r="G252" s="240"/>
    </row>
    <row r="253" spans="2:10" ht="17.25" customHeight="1" x14ac:dyDescent="0.25">
      <c r="B253" s="312" t="s">
        <v>116</v>
      </c>
      <c r="C253" s="313"/>
      <c r="D253" s="313"/>
      <c r="E253" s="314"/>
      <c r="F253" s="347">
        <f>SUM(F254:G259)</f>
        <v>2656228.1399999997</v>
      </c>
      <c r="G253" s="348"/>
    </row>
    <row r="254" spans="2:10" ht="17.25" customHeight="1" x14ac:dyDescent="0.25">
      <c r="B254" s="218" t="s">
        <v>117</v>
      </c>
      <c r="C254" s="219"/>
      <c r="D254" s="219"/>
      <c r="E254" s="315"/>
      <c r="F254" s="233">
        <v>0</v>
      </c>
      <c r="G254" s="234"/>
    </row>
    <row r="255" spans="2:10" ht="17.25" customHeight="1" x14ac:dyDescent="0.25">
      <c r="B255" s="539" t="s">
        <v>118</v>
      </c>
      <c r="C255" s="540"/>
      <c r="D255" s="47"/>
      <c r="E255" s="48"/>
      <c r="F255" s="233">
        <v>0</v>
      </c>
      <c r="G255" s="234"/>
    </row>
    <row r="256" spans="2:10" ht="17.25" customHeight="1" x14ac:dyDescent="0.25">
      <c r="B256" s="539" t="s">
        <v>119</v>
      </c>
      <c r="C256" s="540"/>
      <c r="D256" s="47"/>
      <c r="E256" s="48"/>
      <c r="F256" s="233">
        <v>0</v>
      </c>
      <c r="G256" s="234"/>
      <c r="I256" s="2" t="s">
        <v>159</v>
      </c>
    </row>
    <row r="257" spans="2:8" ht="17.25" customHeight="1" x14ac:dyDescent="0.25">
      <c r="B257" s="539" t="s">
        <v>120</v>
      </c>
      <c r="C257" s="540"/>
      <c r="D257" s="47"/>
      <c r="E257" s="48"/>
      <c r="F257" s="233">
        <v>1102342.19</v>
      </c>
      <c r="G257" s="234"/>
    </row>
    <row r="258" spans="2:8" ht="17.25" customHeight="1" x14ac:dyDescent="0.25">
      <c r="B258" s="539" t="s">
        <v>121</v>
      </c>
      <c r="C258" s="540"/>
      <c r="D258" s="47"/>
      <c r="E258" s="48"/>
      <c r="F258" s="233">
        <v>1553885.95</v>
      </c>
      <c r="G258" s="234"/>
    </row>
    <row r="259" spans="2:8" ht="17.25" customHeight="1" thickBot="1" x14ac:dyDescent="0.3">
      <c r="B259" s="563" t="s">
        <v>122</v>
      </c>
      <c r="C259" s="564"/>
      <c r="D259" s="85"/>
      <c r="E259" s="86"/>
      <c r="F259" s="349"/>
      <c r="G259" s="350"/>
    </row>
    <row r="260" spans="2:8" ht="17.25" customHeight="1" x14ac:dyDescent="0.25">
      <c r="B260" s="565" t="s">
        <v>123</v>
      </c>
      <c r="C260" s="566"/>
      <c r="D260" s="45"/>
      <c r="E260" s="46"/>
      <c r="F260" s="351">
        <f>SUM(F261:G263)</f>
        <v>7977147.8200000003</v>
      </c>
      <c r="G260" s="352"/>
    </row>
    <row r="261" spans="2:8" ht="17.25" customHeight="1" x14ac:dyDescent="0.25">
      <c r="B261" s="539" t="s">
        <v>124</v>
      </c>
      <c r="C261" s="540"/>
      <c r="D261" s="47"/>
      <c r="E261" s="48"/>
      <c r="F261" s="233">
        <v>0</v>
      </c>
      <c r="G261" s="234"/>
    </row>
    <row r="262" spans="2:8" ht="17.25" customHeight="1" x14ac:dyDescent="0.25">
      <c r="B262" s="539" t="s">
        <v>125</v>
      </c>
      <c r="C262" s="540"/>
      <c r="D262" s="47"/>
      <c r="E262" s="48"/>
      <c r="F262" s="233">
        <v>0</v>
      </c>
      <c r="G262" s="234"/>
    </row>
    <row r="263" spans="2:8" ht="17.25" customHeight="1" thickBot="1" x14ac:dyDescent="0.3">
      <c r="B263" s="539" t="s">
        <v>126</v>
      </c>
      <c r="C263" s="540"/>
      <c r="D263" s="47"/>
      <c r="E263" s="48"/>
      <c r="F263" s="233">
        <v>7977147.8200000003</v>
      </c>
      <c r="G263" s="234"/>
    </row>
    <row r="264" spans="2:8" ht="17.25" customHeight="1" thickBot="1" x14ac:dyDescent="0.3">
      <c r="B264" s="321" t="s">
        <v>127</v>
      </c>
      <c r="C264" s="322"/>
      <c r="D264" s="322"/>
      <c r="E264" s="323"/>
      <c r="F264" s="324">
        <f>F251+F253-F260</f>
        <v>264036701.38</v>
      </c>
      <c r="G264" s="325"/>
    </row>
    <row r="265" spans="2:8" ht="17.25" customHeight="1" thickBot="1" x14ac:dyDescent="0.3">
      <c r="B265" s="87"/>
      <c r="C265" s="88"/>
      <c r="D265" s="88"/>
      <c r="E265" s="88"/>
      <c r="F265" s="88"/>
      <c r="G265" s="28"/>
      <c r="H265" s="6"/>
    </row>
    <row r="266" spans="2:8" ht="17.25" customHeight="1" x14ac:dyDescent="0.25">
      <c r="B266" s="302" t="s">
        <v>164</v>
      </c>
      <c r="C266" s="303"/>
      <c r="D266" s="303"/>
      <c r="E266" s="303"/>
      <c r="F266" s="303"/>
      <c r="G266" s="304"/>
      <c r="H266" s="6"/>
    </row>
    <row r="267" spans="2:8" ht="17.25" customHeight="1" x14ac:dyDescent="0.25">
      <c r="B267" s="55" t="s">
        <v>165</v>
      </c>
      <c r="C267" s="52"/>
      <c r="D267" s="52"/>
      <c r="E267" s="53"/>
      <c r="F267" s="571"/>
      <c r="G267" s="572"/>
      <c r="H267" s="6"/>
    </row>
    <row r="268" spans="2:8" ht="17.25" customHeight="1" x14ac:dyDescent="0.25">
      <c r="B268" s="567" t="s">
        <v>166</v>
      </c>
      <c r="C268" s="568"/>
      <c r="D268" s="50"/>
      <c r="E268" s="29"/>
      <c r="F268" s="573">
        <v>288996.86</v>
      </c>
      <c r="G268" s="574"/>
      <c r="H268" s="6"/>
    </row>
    <row r="269" spans="2:8" ht="17.25" customHeight="1" x14ac:dyDescent="0.25">
      <c r="B269" s="569" t="s">
        <v>307</v>
      </c>
      <c r="C269" s="570"/>
      <c r="D269" s="51"/>
      <c r="E269" s="54"/>
      <c r="F269" s="211">
        <v>1035371.58</v>
      </c>
      <c r="G269" s="212"/>
      <c r="H269" s="6"/>
    </row>
    <row r="270" spans="2:8" ht="17.25" customHeight="1" x14ac:dyDescent="0.25">
      <c r="B270" s="213" t="s">
        <v>308</v>
      </c>
      <c r="C270" s="214"/>
      <c r="D270" s="186"/>
      <c r="E270" s="187"/>
      <c r="F270" s="211">
        <v>227000</v>
      </c>
      <c r="G270" s="212">
        <v>227000</v>
      </c>
      <c r="H270" s="6"/>
    </row>
    <row r="271" spans="2:8" ht="17.25" customHeight="1" x14ac:dyDescent="0.25">
      <c r="B271" s="213" t="s">
        <v>309</v>
      </c>
      <c r="C271" s="214"/>
      <c r="D271" s="186"/>
      <c r="E271" s="187"/>
      <c r="F271" s="211">
        <v>2517.2600000000002</v>
      </c>
      <c r="G271" s="212">
        <v>227000</v>
      </c>
      <c r="H271" s="6"/>
    </row>
    <row r="272" spans="2:8" ht="17.25" customHeight="1" thickBot="1" x14ac:dyDescent="0.3">
      <c r="B272" s="583" t="s">
        <v>278</v>
      </c>
      <c r="C272" s="584"/>
      <c r="D272" s="51"/>
      <c r="E272" s="54"/>
      <c r="F272" s="669">
        <v>1102342</v>
      </c>
      <c r="G272" s="670"/>
      <c r="H272" s="6"/>
    </row>
    <row r="273" spans="2:8" ht="17.25" customHeight="1" x14ac:dyDescent="0.25">
      <c r="B273" s="55" t="s">
        <v>167</v>
      </c>
      <c r="C273" s="52"/>
      <c r="D273" s="52"/>
      <c r="E273" s="53"/>
      <c r="F273" s="575">
        <f>SUM(F268:F272)</f>
        <v>2656227.7000000002</v>
      </c>
      <c r="G273" s="576"/>
      <c r="H273" s="6"/>
    </row>
    <row r="274" spans="2:8" ht="17.25" customHeight="1" x14ac:dyDescent="0.25">
      <c r="B274" s="577" t="s">
        <v>168</v>
      </c>
      <c r="C274" s="578"/>
      <c r="D274" s="578"/>
      <c r="E274" s="578"/>
      <c r="F274" s="578"/>
      <c r="G274" s="579"/>
      <c r="H274" s="6"/>
    </row>
    <row r="275" spans="2:8" ht="17.25" customHeight="1" x14ac:dyDescent="0.25">
      <c r="B275" s="580" t="s">
        <v>169</v>
      </c>
      <c r="C275" s="581"/>
      <c r="D275" s="581"/>
      <c r="E275" s="582"/>
      <c r="F275" s="571"/>
      <c r="G275" s="572"/>
      <c r="H275" s="6"/>
    </row>
    <row r="276" spans="2:8" ht="17.25" customHeight="1" x14ac:dyDescent="0.25">
      <c r="B276" s="583" t="s">
        <v>170</v>
      </c>
      <c r="C276" s="584"/>
      <c r="D276" s="584"/>
      <c r="E276" s="585"/>
      <c r="F276" s="586">
        <v>168244.03</v>
      </c>
      <c r="G276" s="587"/>
      <c r="H276" s="6"/>
    </row>
    <row r="277" spans="2:8" ht="17.25" customHeight="1" x14ac:dyDescent="0.25">
      <c r="B277" s="583" t="s">
        <v>174</v>
      </c>
      <c r="C277" s="584"/>
      <c r="D277" s="584"/>
      <c r="E277" s="585"/>
      <c r="F277" s="588">
        <v>684378.7</v>
      </c>
      <c r="G277" s="589"/>
      <c r="H277" s="6"/>
    </row>
    <row r="278" spans="2:8" ht="17.25" customHeight="1" x14ac:dyDescent="0.25">
      <c r="B278" s="583" t="s">
        <v>173</v>
      </c>
      <c r="C278" s="584"/>
      <c r="D278" s="584"/>
      <c r="E278" s="585"/>
      <c r="F278" s="588">
        <v>3054810.16</v>
      </c>
      <c r="G278" s="589"/>
      <c r="H278" s="6"/>
    </row>
    <row r="279" spans="2:8" ht="17.25" customHeight="1" thickBot="1" x14ac:dyDescent="0.3">
      <c r="B279" s="583" t="s">
        <v>172</v>
      </c>
      <c r="C279" s="584"/>
      <c r="D279" s="584"/>
      <c r="E279" s="585"/>
      <c r="F279" s="590">
        <v>4069714.93</v>
      </c>
      <c r="G279" s="591"/>
      <c r="H279" s="6"/>
    </row>
    <row r="280" spans="2:8" ht="17.25" customHeight="1" x14ac:dyDescent="0.25">
      <c r="B280" s="580" t="s">
        <v>171</v>
      </c>
      <c r="C280" s="581"/>
      <c r="D280" s="581"/>
      <c r="E280" s="582"/>
      <c r="F280" s="300">
        <f>SUM(F276:G279)</f>
        <v>7977147.8200000003</v>
      </c>
      <c r="G280" s="301"/>
      <c r="H280" s="6"/>
    </row>
    <row r="281" spans="2:8" ht="17.25" customHeight="1" thickBot="1" x14ac:dyDescent="0.3">
      <c r="B281" s="215"/>
      <c r="C281" s="216"/>
      <c r="D281" s="216"/>
      <c r="E281" s="216"/>
      <c r="F281" s="216"/>
      <c r="G281" s="217"/>
      <c r="H281" s="6"/>
    </row>
    <row r="282" spans="2:8" ht="17.25" customHeight="1" thickBot="1" x14ac:dyDescent="0.3">
      <c r="B282" s="560" t="s">
        <v>178</v>
      </c>
      <c r="C282" s="561"/>
      <c r="D282" s="561"/>
      <c r="E282" s="561"/>
      <c r="F282" s="561"/>
      <c r="G282" s="562"/>
    </row>
    <row r="283" spans="2:8" ht="17.25" customHeight="1" thickBot="1" x14ac:dyDescent="0.3">
      <c r="B283" s="235" t="s">
        <v>128</v>
      </c>
      <c r="C283" s="236"/>
      <c r="D283" s="236"/>
      <c r="E283" s="237"/>
      <c r="F283" s="357">
        <v>268173572.96000001</v>
      </c>
      <c r="G283" s="358"/>
    </row>
    <row r="284" spans="2:8" ht="17.25" customHeight="1" x14ac:dyDescent="0.25">
      <c r="B284" s="238"/>
      <c r="C284" s="239"/>
      <c r="D284" s="239"/>
      <c r="E284" s="240"/>
      <c r="F284" s="238"/>
      <c r="G284" s="240"/>
    </row>
    <row r="285" spans="2:8" ht="17.25" customHeight="1" x14ac:dyDescent="0.25">
      <c r="B285" s="176" t="s">
        <v>129</v>
      </c>
      <c r="C285" s="177"/>
      <c r="D285" s="177"/>
      <c r="E285" s="178"/>
      <c r="F285" s="355">
        <f>SUM(F286:G306)</f>
        <v>160004565.31999999</v>
      </c>
      <c r="G285" s="356"/>
    </row>
    <row r="286" spans="2:8" ht="17.25" customHeight="1" x14ac:dyDescent="0.25">
      <c r="B286" s="30" t="s">
        <v>130</v>
      </c>
      <c r="C286" s="31"/>
      <c r="D286" s="31"/>
      <c r="E286" s="32"/>
      <c r="F286" s="233">
        <v>17810428.57</v>
      </c>
      <c r="G286" s="234"/>
    </row>
    <row r="287" spans="2:8" ht="17.25" customHeight="1" x14ac:dyDescent="0.25">
      <c r="B287" s="33" t="s">
        <v>131</v>
      </c>
      <c r="C287" s="34"/>
      <c r="D287" s="34"/>
      <c r="E287" s="35"/>
      <c r="F287" s="233">
        <v>1563914.43</v>
      </c>
      <c r="G287" s="234"/>
    </row>
    <row r="288" spans="2:8" ht="17.25" customHeight="1" x14ac:dyDescent="0.25">
      <c r="B288" s="33" t="s">
        <v>132</v>
      </c>
      <c r="C288" s="34"/>
      <c r="D288" s="34"/>
      <c r="E288" s="35"/>
      <c r="F288" s="359">
        <v>1487091.73</v>
      </c>
      <c r="G288" s="360"/>
    </row>
    <row r="289" spans="2:7" ht="17.25" customHeight="1" x14ac:dyDescent="0.25">
      <c r="B289" s="30" t="s">
        <v>133</v>
      </c>
      <c r="C289" s="31"/>
      <c r="D289" s="31"/>
      <c r="E289" s="32"/>
      <c r="F289" s="359">
        <v>11018.84</v>
      </c>
      <c r="G289" s="360"/>
    </row>
    <row r="290" spans="2:7" ht="17.25" customHeight="1" x14ac:dyDescent="0.25">
      <c r="B290" s="33" t="s">
        <v>134</v>
      </c>
      <c r="C290" s="34"/>
      <c r="D290" s="34"/>
      <c r="E290" s="35"/>
      <c r="F290" s="359">
        <v>0</v>
      </c>
      <c r="G290" s="360"/>
    </row>
    <row r="291" spans="2:7" ht="17.25" customHeight="1" x14ac:dyDescent="0.25">
      <c r="B291" s="33" t="s">
        <v>135</v>
      </c>
      <c r="C291" s="34"/>
      <c r="D291" s="34"/>
      <c r="E291" s="35"/>
      <c r="F291" s="359">
        <v>1444000</v>
      </c>
      <c r="G291" s="360"/>
    </row>
    <row r="292" spans="2:7" ht="17.25" customHeight="1" x14ac:dyDescent="0.25">
      <c r="B292" s="33" t="s">
        <v>136</v>
      </c>
      <c r="C292" s="34"/>
      <c r="D292" s="34"/>
      <c r="E292" s="35"/>
      <c r="F292" s="359">
        <v>0</v>
      </c>
      <c r="G292" s="360"/>
    </row>
    <row r="293" spans="2:7" ht="17.25" customHeight="1" x14ac:dyDescent="0.25">
      <c r="B293" s="33" t="s">
        <v>137</v>
      </c>
      <c r="C293" s="34"/>
      <c r="D293" s="34"/>
      <c r="E293" s="35"/>
      <c r="F293" s="359">
        <v>82291.8</v>
      </c>
      <c r="G293" s="360"/>
    </row>
    <row r="294" spans="2:7" ht="17.25" customHeight="1" x14ac:dyDescent="0.25">
      <c r="B294" s="33" t="s">
        <v>138</v>
      </c>
      <c r="C294" s="34"/>
      <c r="D294" s="34"/>
      <c r="E294" s="35"/>
      <c r="F294" s="359">
        <v>0</v>
      </c>
      <c r="G294" s="360"/>
    </row>
    <row r="295" spans="2:7" ht="17.25" customHeight="1" x14ac:dyDescent="0.25">
      <c r="B295" s="33" t="s">
        <v>139</v>
      </c>
      <c r="C295" s="34"/>
      <c r="D295" s="34"/>
      <c r="E295" s="35"/>
      <c r="F295" s="359">
        <v>7657021.4199999999</v>
      </c>
      <c r="G295" s="360"/>
    </row>
    <row r="296" spans="2:7" ht="17.25" customHeight="1" x14ac:dyDescent="0.25">
      <c r="B296" s="33" t="s">
        <v>140</v>
      </c>
      <c r="C296" s="34"/>
      <c r="D296" s="34"/>
      <c r="E296" s="35"/>
      <c r="F296" s="359">
        <v>1305408.1200000001</v>
      </c>
      <c r="G296" s="360"/>
    </row>
    <row r="297" spans="2:7" ht="17.25" customHeight="1" x14ac:dyDescent="0.25">
      <c r="B297" s="33" t="s">
        <v>141</v>
      </c>
      <c r="C297" s="34"/>
      <c r="D297" s="34"/>
      <c r="E297" s="35"/>
      <c r="F297" s="233">
        <v>0</v>
      </c>
      <c r="G297" s="234"/>
    </row>
    <row r="298" spans="2:7" ht="17.25" customHeight="1" x14ac:dyDescent="0.25">
      <c r="B298" s="33" t="s">
        <v>142</v>
      </c>
      <c r="C298" s="34"/>
      <c r="D298" s="34"/>
      <c r="E298" s="35"/>
      <c r="F298" s="233">
        <v>0</v>
      </c>
      <c r="G298" s="234"/>
    </row>
    <row r="299" spans="2:7" ht="17.25" customHeight="1" x14ac:dyDescent="0.25">
      <c r="B299" s="33" t="s">
        <v>143</v>
      </c>
      <c r="C299" s="34"/>
      <c r="D299" s="34"/>
      <c r="E299" s="35"/>
      <c r="F299" s="233">
        <v>0</v>
      </c>
      <c r="G299" s="234"/>
    </row>
    <row r="300" spans="2:7" ht="17.25" customHeight="1" x14ac:dyDescent="0.25">
      <c r="B300" s="33" t="s">
        <v>144</v>
      </c>
      <c r="C300" s="34"/>
      <c r="D300" s="34"/>
      <c r="E300" s="35"/>
      <c r="F300" s="233">
        <v>0</v>
      </c>
      <c r="G300" s="234"/>
    </row>
    <row r="301" spans="2:7" ht="17.25" customHeight="1" x14ac:dyDescent="0.25">
      <c r="B301" s="33" t="s">
        <v>145</v>
      </c>
      <c r="C301" s="34"/>
      <c r="D301" s="34"/>
      <c r="E301" s="35"/>
      <c r="F301" s="233">
        <v>0</v>
      </c>
      <c r="G301" s="234"/>
    </row>
    <row r="302" spans="2:7" ht="17.25" customHeight="1" x14ac:dyDescent="0.25">
      <c r="B302" s="33" t="s">
        <v>146</v>
      </c>
      <c r="C302" s="34"/>
      <c r="D302" s="34"/>
      <c r="E302" s="35"/>
      <c r="F302" s="233">
        <v>0</v>
      </c>
      <c r="G302" s="234"/>
    </row>
    <row r="303" spans="2:7" ht="17.25" customHeight="1" x14ac:dyDescent="0.25">
      <c r="B303" s="218" t="s">
        <v>147</v>
      </c>
      <c r="C303" s="219"/>
      <c r="D303" s="34"/>
      <c r="E303" s="35"/>
      <c r="F303" s="233">
        <v>0</v>
      </c>
      <c r="G303" s="234"/>
    </row>
    <row r="304" spans="2:7" ht="17.25" customHeight="1" x14ac:dyDescent="0.25">
      <c r="B304" s="33" t="s">
        <v>148</v>
      </c>
      <c r="C304" s="34"/>
      <c r="D304" s="34"/>
      <c r="E304" s="35"/>
      <c r="F304" s="233">
        <v>125374308</v>
      </c>
      <c r="G304" s="234"/>
    </row>
    <row r="305" spans="2:11" ht="17.25" customHeight="1" x14ac:dyDescent="0.25">
      <c r="B305" s="33" t="s">
        <v>149</v>
      </c>
      <c r="C305" s="34"/>
      <c r="D305" s="34"/>
      <c r="E305" s="35"/>
      <c r="F305" s="233">
        <v>3269082.41</v>
      </c>
      <c r="G305" s="234"/>
    </row>
    <row r="306" spans="2:11" ht="17.25" customHeight="1" thickBot="1" x14ac:dyDescent="0.3">
      <c r="B306" s="36" t="s">
        <v>150</v>
      </c>
      <c r="C306" s="37"/>
      <c r="D306" s="37"/>
      <c r="E306" s="38"/>
      <c r="F306" s="349">
        <v>0</v>
      </c>
      <c r="G306" s="350"/>
    </row>
    <row r="307" spans="2:11" ht="17.25" customHeight="1" x14ac:dyDescent="0.25">
      <c r="B307" s="39"/>
      <c r="C307" s="40"/>
      <c r="D307" s="40"/>
      <c r="E307" s="41"/>
      <c r="F307" s="353"/>
      <c r="G307" s="354"/>
    </row>
    <row r="308" spans="2:11" ht="17.25" customHeight="1" x14ac:dyDescent="0.25">
      <c r="B308" s="176" t="s">
        <v>151</v>
      </c>
      <c r="C308" s="177"/>
      <c r="D308" s="177"/>
      <c r="E308" s="178"/>
      <c r="F308" s="355">
        <f>SUM(F309:G315)</f>
        <v>43499263.189999998</v>
      </c>
      <c r="G308" s="356"/>
    </row>
    <row r="309" spans="2:11" ht="17.25" customHeight="1" x14ac:dyDescent="0.25">
      <c r="B309" s="218" t="s">
        <v>152</v>
      </c>
      <c r="C309" s="219"/>
      <c r="D309" s="34"/>
      <c r="E309" s="35"/>
      <c r="F309" s="233">
        <v>5563292.1600000001</v>
      </c>
      <c r="G309" s="234"/>
    </row>
    <row r="310" spans="2:11" ht="17.25" customHeight="1" x14ac:dyDescent="0.25">
      <c r="B310" s="33" t="s">
        <v>153</v>
      </c>
      <c r="C310" s="34"/>
      <c r="D310" s="34"/>
      <c r="E310" s="35"/>
      <c r="F310" s="233">
        <v>1805254</v>
      </c>
      <c r="G310" s="234"/>
    </row>
    <row r="311" spans="2:11" ht="17.25" customHeight="1" x14ac:dyDescent="0.25">
      <c r="B311" s="33" t="s">
        <v>154</v>
      </c>
      <c r="C311" s="34"/>
      <c r="D311" s="34"/>
      <c r="E311" s="35"/>
      <c r="F311" s="233">
        <v>0</v>
      </c>
      <c r="G311" s="234"/>
    </row>
    <row r="312" spans="2:11" ht="17.25" customHeight="1" x14ac:dyDescent="0.25">
      <c r="B312" s="33" t="s">
        <v>294</v>
      </c>
      <c r="C312" s="34"/>
      <c r="D312" s="34"/>
      <c r="E312" s="35"/>
      <c r="F312" s="233">
        <v>11317936.24</v>
      </c>
      <c r="G312" s="234"/>
    </row>
    <row r="313" spans="2:11" ht="17.25" customHeight="1" x14ac:dyDescent="0.25">
      <c r="B313" s="33" t="s">
        <v>295</v>
      </c>
      <c r="C313" s="34"/>
      <c r="D313" s="34"/>
      <c r="E313" s="35"/>
      <c r="F313" s="233">
        <v>0</v>
      </c>
      <c r="G313" s="234"/>
    </row>
    <row r="314" spans="2:11" ht="17.25" customHeight="1" x14ac:dyDescent="0.25">
      <c r="B314" s="33" t="s">
        <v>296</v>
      </c>
      <c r="C314" s="34"/>
      <c r="D314" s="34"/>
      <c r="E314" s="35"/>
      <c r="F314" s="233">
        <v>0</v>
      </c>
      <c r="G314" s="234"/>
    </row>
    <row r="315" spans="2:11" ht="17.25" customHeight="1" x14ac:dyDescent="0.25">
      <c r="B315" s="33" t="s">
        <v>155</v>
      </c>
      <c r="C315" s="34"/>
      <c r="D315" s="34"/>
      <c r="E315" s="35"/>
      <c r="F315" s="233">
        <v>24812780.789999999</v>
      </c>
      <c r="G315" s="234"/>
    </row>
    <row r="316" spans="2:11" ht="17.25" customHeight="1" thickBot="1" x14ac:dyDescent="0.3">
      <c r="B316" s="36"/>
      <c r="C316" s="37"/>
      <c r="D316" s="37"/>
      <c r="E316" s="38"/>
      <c r="F316" s="343"/>
      <c r="G316" s="344"/>
    </row>
    <row r="317" spans="2:11" ht="17.25" customHeight="1" thickBot="1" x14ac:dyDescent="0.3">
      <c r="B317" s="42" t="s">
        <v>156</v>
      </c>
      <c r="C317" s="43"/>
      <c r="D317" s="43"/>
      <c r="E317" s="44"/>
      <c r="F317" s="345">
        <f>F283-F285+F308</f>
        <v>151668270.83000001</v>
      </c>
      <c r="G317" s="346"/>
      <c r="H317" s="5"/>
      <c r="K317" s="5"/>
    </row>
    <row r="318" spans="2:11" ht="26.25" thickBot="1" x14ac:dyDescent="0.3">
      <c r="B318" s="66" t="s">
        <v>183</v>
      </c>
      <c r="C318" s="592" t="s">
        <v>182</v>
      </c>
      <c r="D318" s="593"/>
      <c r="E318" s="593"/>
      <c r="F318" s="593"/>
      <c r="G318" s="594"/>
    </row>
    <row r="319" spans="2:11" ht="17.25" customHeight="1" x14ac:dyDescent="0.25">
      <c r="B319" s="89"/>
      <c r="C319" s="8"/>
      <c r="D319" s="8"/>
      <c r="E319" s="8"/>
      <c r="F319" s="8"/>
      <c r="G319" s="9"/>
    </row>
    <row r="320" spans="2:11" ht="17.25" customHeight="1" x14ac:dyDescent="0.25">
      <c r="B320" s="89"/>
      <c r="C320" s="8"/>
      <c r="D320" s="8"/>
      <c r="E320" s="8"/>
      <c r="F320" s="8"/>
      <c r="G320" s="9"/>
    </row>
    <row r="321" spans="2:7" ht="17.25" customHeight="1" x14ac:dyDescent="0.25">
      <c r="B321" s="89"/>
      <c r="C321" s="8"/>
      <c r="D321" s="8"/>
      <c r="E321" s="8"/>
      <c r="F321" s="8"/>
      <c r="G321" s="9"/>
    </row>
    <row r="322" spans="2:7" ht="17.25" customHeight="1" x14ac:dyDescent="0.25">
      <c r="B322" s="89"/>
      <c r="C322" s="8"/>
      <c r="D322" s="8"/>
      <c r="E322" s="8"/>
      <c r="F322" s="8"/>
      <c r="G322" s="9"/>
    </row>
    <row r="323" spans="2:7" ht="17.25" customHeight="1" x14ac:dyDescent="0.25">
      <c r="B323" s="9"/>
      <c r="C323" s="8"/>
      <c r="D323" s="8"/>
      <c r="E323" s="8"/>
      <c r="F323" s="8"/>
      <c r="G323" s="7"/>
    </row>
    <row r="324" spans="2:7" ht="17.25" customHeight="1" x14ac:dyDescent="0.25">
      <c r="B324" s="9"/>
      <c r="C324" s="8"/>
      <c r="D324" s="8"/>
      <c r="E324" s="8"/>
      <c r="F324" s="8"/>
      <c r="G324" s="9"/>
    </row>
    <row r="325" spans="2:7" ht="17.25" customHeight="1" x14ac:dyDescent="0.25">
      <c r="B325" s="9"/>
      <c r="C325" s="8"/>
      <c r="D325" s="8"/>
      <c r="E325" s="8"/>
      <c r="F325" s="8"/>
      <c r="G325" s="9"/>
    </row>
    <row r="326" spans="2:7" ht="17.25" customHeight="1" x14ac:dyDescent="0.25">
      <c r="B326" s="179"/>
      <c r="C326" s="180"/>
      <c r="D326" s="181"/>
      <c r="E326" s="181"/>
      <c r="F326" s="180"/>
    </row>
    <row r="327" spans="2:7" ht="17.25" customHeight="1" x14ac:dyDescent="0.25">
      <c r="B327" s="182"/>
      <c r="C327" s="180"/>
      <c r="D327" s="183"/>
      <c r="E327" s="184"/>
      <c r="F327" s="180"/>
    </row>
    <row r="328" spans="2:7" ht="17.25" customHeight="1" x14ac:dyDescent="0.25">
      <c r="B328" s="185"/>
      <c r="C328" s="180"/>
      <c r="D328" s="185"/>
      <c r="E328" s="185"/>
      <c r="F328" s="180"/>
    </row>
    <row r="329" spans="2:7" ht="17.25" customHeight="1" x14ac:dyDescent="0.25">
      <c r="B329" s="598"/>
      <c r="C329" s="598"/>
      <c r="D329" s="598"/>
      <c r="E329" s="598"/>
      <c r="F329" s="598"/>
      <c r="G329" s="598"/>
    </row>
    <row r="330" spans="2:7" ht="17.25" customHeight="1" x14ac:dyDescent="0.25">
      <c r="B330" s="90"/>
      <c r="G330" s="90"/>
    </row>
    <row r="331" spans="2:7" ht="17.25" customHeight="1" x14ac:dyDescent="0.25">
      <c r="B331" s="91"/>
      <c r="G331" s="92"/>
    </row>
    <row r="332" spans="2:7" ht="17.25" customHeight="1" x14ac:dyDescent="0.25">
      <c r="B332" s="93"/>
      <c r="G332" s="93"/>
    </row>
    <row r="333" spans="2:7" ht="17.25" customHeight="1" x14ac:dyDescent="0.25">
      <c r="B333" s="94"/>
      <c r="C333" s="94"/>
      <c r="D333" s="94"/>
      <c r="E333" s="94"/>
      <c r="F333" s="94"/>
      <c r="G333" s="6"/>
    </row>
    <row r="334" spans="2:7" ht="17.25" customHeight="1" x14ac:dyDescent="0.25">
      <c r="B334" s="94"/>
      <c r="C334" s="94"/>
      <c r="D334" s="94"/>
      <c r="E334" s="94"/>
      <c r="F334" s="94"/>
      <c r="G334" s="6"/>
    </row>
    <row r="335" spans="2:7" ht="17.25" customHeight="1" x14ac:dyDescent="0.25">
      <c r="B335" s="95"/>
      <c r="C335" s="94"/>
      <c r="D335" s="94"/>
      <c r="E335" s="94"/>
      <c r="F335" s="94"/>
      <c r="G335" s="6"/>
    </row>
    <row r="336" spans="2:7" ht="17.25" customHeight="1" x14ac:dyDescent="0.25">
      <c r="B336" s="94"/>
      <c r="C336" s="94"/>
      <c r="D336" s="94"/>
      <c r="E336" s="94"/>
      <c r="F336" s="94"/>
      <c r="G336" s="6"/>
    </row>
    <row r="337" spans="7:7" ht="17.25" customHeight="1" x14ac:dyDescent="0.25">
      <c r="G337" s="6"/>
    </row>
  </sheetData>
  <sheetProtection formatColumns="0" formatRows="0"/>
  <mergeCells count="355">
    <mergeCell ref="B177:B182"/>
    <mergeCell ref="F272:G272"/>
    <mergeCell ref="B272:C272"/>
    <mergeCell ref="B144:B148"/>
    <mergeCell ref="B82:B86"/>
    <mergeCell ref="D238:G238"/>
    <mergeCell ref="C221:E221"/>
    <mergeCell ref="F221:G221"/>
    <mergeCell ref="C222:E222"/>
    <mergeCell ref="F222:G222"/>
    <mergeCell ref="B221:B222"/>
    <mergeCell ref="B155:B164"/>
    <mergeCell ref="C177:E177"/>
    <mergeCell ref="F177:G177"/>
    <mergeCell ref="C178:E178"/>
    <mergeCell ref="C179:E179"/>
    <mergeCell ref="F178:G178"/>
    <mergeCell ref="C144:E144"/>
    <mergeCell ref="C159:E159"/>
    <mergeCell ref="C162:E162"/>
    <mergeCell ref="F162:G162"/>
    <mergeCell ref="C149:G149"/>
    <mergeCell ref="F144:G144"/>
    <mergeCell ref="C186:G186"/>
    <mergeCell ref="C184:G184"/>
    <mergeCell ref="F179:G179"/>
    <mergeCell ref="C172:G172"/>
    <mergeCell ref="C173:G173"/>
    <mergeCell ref="C174:G174"/>
    <mergeCell ref="C175:G175"/>
    <mergeCell ref="C176:G176"/>
    <mergeCell ref="C180:E180"/>
    <mergeCell ref="C182:E182"/>
    <mergeCell ref="F180:G180"/>
    <mergeCell ref="F182:G182"/>
    <mergeCell ref="C145:E145"/>
    <mergeCell ref="F145:G145"/>
    <mergeCell ref="C146:E146"/>
    <mergeCell ref="F146:G146"/>
    <mergeCell ref="C148:E148"/>
    <mergeCell ref="C118:G118"/>
    <mergeCell ref="C119:G119"/>
    <mergeCell ref="C120:G120"/>
    <mergeCell ref="C121:G121"/>
    <mergeCell ref="C127:E127"/>
    <mergeCell ref="F127:G127"/>
    <mergeCell ref="C128:E128"/>
    <mergeCell ref="C129:E129"/>
    <mergeCell ref="F128:G128"/>
    <mergeCell ref="F129:G129"/>
    <mergeCell ref="C122:G122"/>
    <mergeCell ref="C123:G123"/>
    <mergeCell ref="C124:G124"/>
    <mergeCell ref="C125:G125"/>
    <mergeCell ref="C126:G126"/>
    <mergeCell ref="C142:G142"/>
    <mergeCell ref="C143:G143"/>
    <mergeCell ref="F148:G148"/>
    <mergeCell ref="C136:G136"/>
    <mergeCell ref="C318:G318"/>
    <mergeCell ref="B223:G223"/>
    <mergeCell ref="B329:G329"/>
    <mergeCell ref="B21:B35"/>
    <mergeCell ref="B61:B79"/>
    <mergeCell ref="C35:F35"/>
    <mergeCell ref="C53:G53"/>
    <mergeCell ref="C54:G54"/>
    <mergeCell ref="C55:G55"/>
    <mergeCell ref="C56:G56"/>
    <mergeCell ref="C57:G57"/>
    <mergeCell ref="C58:G58"/>
    <mergeCell ref="C48:G48"/>
    <mergeCell ref="C49:G49"/>
    <mergeCell ref="C50:G50"/>
    <mergeCell ref="C51:G51"/>
    <mergeCell ref="C52:G52"/>
    <mergeCell ref="C42:G42"/>
    <mergeCell ref="C43:G43"/>
    <mergeCell ref="C44:G44"/>
    <mergeCell ref="C45:G45"/>
    <mergeCell ref="C46:G46"/>
    <mergeCell ref="C47:G47"/>
    <mergeCell ref="C117:G117"/>
    <mergeCell ref="B282:G282"/>
    <mergeCell ref="B259:C259"/>
    <mergeCell ref="B260:C260"/>
    <mergeCell ref="B261:C261"/>
    <mergeCell ref="B262:C262"/>
    <mergeCell ref="B263:C263"/>
    <mergeCell ref="B268:C268"/>
    <mergeCell ref="B269:C269"/>
    <mergeCell ref="F267:G267"/>
    <mergeCell ref="F268:G268"/>
    <mergeCell ref="F269:G269"/>
    <mergeCell ref="F273:G273"/>
    <mergeCell ref="B274:G274"/>
    <mergeCell ref="B275:E275"/>
    <mergeCell ref="B277:E277"/>
    <mergeCell ref="B278:E278"/>
    <mergeCell ref="B279:E279"/>
    <mergeCell ref="B280:E280"/>
    <mergeCell ref="B276:E276"/>
    <mergeCell ref="F275:G275"/>
    <mergeCell ref="F276:G276"/>
    <mergeCell ref="F277:G277"/>
    <mergeCell ref="F278:G278"/>
    <mergeCell ref="F279:G279"/>
    <mergeCell ref="B255:C255"/>
    <mergeCell ref="B256:C256"/>
    <mergeCell ref="B257:C257"/>
    <mergeCell ref="B258:C258"/>
    <mergeCell ref="B252:C252"/>
    <mergeCell ref="C237:G237"/>
    <mergeCell ref="B250:G250"/>
    <mergeCell ref="D239:G239"/>
    <mergeCell ref="D241:G241"/>
    <mergeCell ref="D240:G240"/>
    <mergeCell ref="D242:G242"/>
    <mergeCell ref="D243:G243"/>
    <mergeCell ref="D244:G244"/>
    <mergeCell ref="D245:G245"/>
    <mergeCell ref="D246:G246"/>
    <mergeCell ref="D247:G247"/>
    <mergeCell ref="D248:G248"/>
    <mergeCell ref="D249:G249"/>
    <mergeCell ref="D228:G228"/>
    <mergeCell ref="B207:B209"/>
    <mergeCell ref="C207:E207"/>
    <mergeCell ref="F207:G207"/>
    <mergeCell ref="C208:E208"/>
    <mergeCell ref="F208:G208"/>
    <mergeCell ref="C209:E209"/>
    <mergeCell ref="F209:G209"/>
    <mergeCell ref="C210:E210"/>
    <mergeCell ref="C151:G151"/>
    <mergeCell ref="C152:G152"/>
    <mergeCell ref="C153:G153"/>
    <mergeCell ref="C154:G154"/>
    <mergeCell ref="C193:G193"/>
    <mergeCell ref="C194:G194"/>
    <mergeCell ref="C195:G195"/>
    <mergeCell ref="C189:G189"/>
    <mergeCell ref="C190:G190"/>
    <mergeCell ref="C191:G191"/>
    <mergeCell ref="C192:G192"/>
    <mergeCell ref="C185:G185"/>
    <mergeCell ref="C157:E157"/>
    <mergeCell ref="F159:G159"/>
    <mergeCell ref="C171:G171"/>
    <mergeCell ref="C165:G165"/>
    <mergeCell ref="C166:G166"/>
    <mergeCell ref="C167:G167"/>
    <mergeCell ref="C156:E156"/>
    <mergeCell ref="F156:G156"/>
    <mergeCell ref="C158:E158"/>
    <mergeCell ref="F163:G163"/>
    <mergeCell ref="C188:G188"/>
    <mergeCell ref="C183:G183"/>
    <mergeCell ref="C137:G137"/>
    <mergeCell ref="C138:G138"/>
    <mergeCell ref="C139:G139"/>
    <mergeCell ref="C140:G140"/>
    <mergeCell ref="C141:G141"/>
    <mergeCell ref="C130:G130"/>
    <mergeCell ref="C132:G132"/>
    <mergeCell ref="C133:G133"/>
    <mergeCell ref="C134:G134"/>
    <mergeCell ref="C135:G135"/>
    <mergeCell ref="B131:G131"/>
    <mergeCell ref="B127:B130"/>
    <mergeCell ref="C116:G116"/>
    <mergeCell ref="C102:G102"/>
    <mergeCell ref="C103:G103"/>
    <mergeCell ref="C104:G104"/>
    <mergeCell ref="C105:G105"/>
    <mergeCell ref="C106:G106"/>
    <mergeCell ref="D108:F108"/>
    <mergeCell ref="C108:C109"/>
    <mergeCell ref="G108:G109"/>
    <mergeCell ref="B108:B115"/>
    <mergeCell ref="C97:G97"/>
    <mergeCell ref="C98:G98"/>
    <mergeCell ref="C99:G99"/>
    <mergeCell ref="C100:G100"/>
    <mergeCell ref="C101:G101"/>
    <mergeCell ref="C92:G92"/>
    <mergeCell ref="C93:G93"/>
    <mergeCell ref="C94:G94"/>
    <mergeCell ref="C95:G95"/>
    <mergeCell ref="C96:G96"/>
    <mergeCell ref="C86:G86"/>
    <mergeCell ref="C87:G87"/>
    <mergeCell ref="C88:G88"/>
    <mergeCell ref="C89:G89"/>
    <mergeCell ref="C90:G90"/>
    <mergeCell ref="C91:G91"/>
    <mergeCell ref="C59:G59"/>
    <mergeCell ref="C60:G60"/>
    <mergeCell ref="C79:G79"/>
    <mergeCell ref="C81:G81"/>
    <mergeCell ref="C80:G80"/>
    <mergeCell ref="C65:G65"/>
    <mergeCell ref="C13:G13"/>
    <mergeCell ref="C14:G14"/>
    <mergeCell ref="C15:G15"/>
    <mergeCell ref="C26:D34"/>
    <mergeCell ref="C36:G36"/>
    <mergeCell ref="C37:G37"/>
    <mergeCell ref="C38:G38"/>
    <mergeCell ref="C12:F12"/>
    <mergeCell ref="C11:F11"/>
    <mergeCell ref="F298:G298"/>
    <mergeCell ref="F299:G299"/>
    <mergeCell ref="F300:G300"/>
    <mergeCell ref="F301:G301"/>
    <mergeCell ref="F302:G302"/>
    <mergeCell ref="B1:G1"/>
    <mergeCell ref="B2:G2"/>
    <mergeCell ref="B3:G3"/>
    <mergeCell ref="B4:G4"/>
    <mergeCell ref="B5:G5"/>
    <mergeCell ref="C6:G6"/>
    <mergeCell ref="C16:G16"/>
    <mergeCell ref="C17:G17"/>
    <mergeCell ref="C18:G18"/>
    <mergeCell ref="C9:G9"/>
    <mergeCell ref="B11:B12"/>
    <mergeCell ref="C39:G39"/>
    <mergeCell ref="C40:G40"/>
    <mergeCell ref="C41:G41"/>
    <mergeCell ref="C19:G19"/>
    <mergeCell ref="C20:G20"/>
    <mergeCell ref="C7:G7"/>
    <mergeCell ref="C8:G8"/>
    <mergeCell ref="C10:G10"/>
    <mergeCell ref="F314:G314"/>
    <mergeCell ref="F315:G315"/>
    <mergeCell ref="F316:G316"/>
    <mergeCell ref="F317:G317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303:G303"/>
    <mergeCell ref="F304:G304"/>
    <mergeCell ref="F305:G305"/>
    <mergeCell ref="F306:G306"/>
    <mergeCell ref="F307:G307"/>
    <mergeCell ref="F308:G308"/>
    <mergeCell ref="F310:G310"/>
    <mergeCell ref="F311:G311"/>
    <mergeCell ref="C168:G168"/>
    <mergeCell ref="C169:G169"/>
    <mergeCell ref="C170:G170"/>
    <mergeCell ref="C197:G197"/>
    <mergeCell ref="C198:G198"/>
    <mergeCell ref="C199:G199"/>
    <mergeCell ref="C187:G187"/>
    <mergeCell ref="F312:G312"/>
    <mergeCell ref="F313:G313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04:G204"/>
    <mergeCell ref="C205:E205"/>
    <mergeCell ref="F205:G205"/>
    <mergeCell ref="B203:B205"/>
    <mergeCell ref="F280:G280"/>
    <mergeCell ref="B266:G266"/>
    <mergeCell ref="B224:G224"/>
    <mergeCell ref="C150:G150"/>
    <mergeCell ref="B253:E253"/>
    <mergeCell ref="B254:E254"/>
    <mergeCell ref="B251:E251"/>
    <mergeCell ref="F251:G251"/>
    <mergeCell ref="B264:E264"/>
    <mergeCell ref="F264:G264"/>
    <mergeCell ref="C160:E160"/>
    <mergeCell ref="C161:E161"/>
    <mergeCell ref="C164:E164"/>
    <mergeCell ref="F157:G157"/>
    <mergeCell ref="F160:G160"/>
    <mergeCell ref="F161:G161"/>
    <mergeCell ref="F164:G164"/>
    <mergeCell ref="C155:E155"/>
    <mergeCell ref="F155:G155"/>
    <mergeCell ref="F158:G158"/>
    <mergeCell ref="B309:C309"/>
    <mergeCell ref="B303:C303"/>
    <mergeCell ref="F210:G210"/>
    <mergeCell ref="C214:E214"/>
    <mergeCell ref="F214:G214"/>
    <mergeCell ref="C215:E215"/>
    <mergeCell ref="F215:G215"/>
    <mergeCell ref="C202:E202"/>
    <mergeCell ref="F202:G202"/>
    <mergeCell ref="B214:B215"/>
    <mergeCell ref="F309:G309"/>
    <mergeCell ref="B283:E283"/>
    <mergeCell ref="B284:E284"/>
    <mergeCell ref="C233:G233"/>
    <mergeCell ref="C234:G234"/>
    <mergeCell ref="C235:G235"/>
    <mergeCell ref="C236:G236"/>
    <mergeCell ref="D225:G225"/>
    <mergeCell ref="D226:G226"/>
    <mergeCell ref="D227:G227"/>
    <mergeCell ref="D229:G229"/>
    <mergeCell ref="D230:G230"/>
    <mergeCell ref="D231:G231"/>
    <mergeCell ref="D232:G232"/>
    <mergeCell ref="C147:E147"/>
    <mergeCell ref="F147:G147"/>
    <mergeCell ref="C181:E181"/>
    <mergeCell ref="F181:G181"/>
    <mergeCell ref="F270:G270"/>
    <mergeCell ref="B270:C270"/>
    <mergeCell ref="F271:G271"/>
    <mergeCell ref="B271:C271"/>
    <mergeCell ref="B281:G281"/>
    <mergeCell ref="C196:G196"/>
    <mergeCell ref="C218:G218"/>
    <mergeCell ref="C219:G219"/>
    <mergeCell ref="C220:G220"/>
    <mergeCell ref="C213:G213"/>
    <mergeCell ref="C216:G216"/>
    <mergeCell ref="B217:G217"/>
    <mergeCell ref="C200:G200"/>
    <mergeCell ref="C201:G201"/>
    <mergeCell ref="C206:G206"/>
    <mergeCell ref="C211:G211"/>
    <mergeCell ref="C212:G212"/>
    <mergeCell ref="C203:E203"/>
    <mergeCell ref="F203:G203"/>
    <mergeCell ref="C204:E204"/>
  </mergeCells>
  <printOptions horizontalCentered="1"/>
  <pageMargins left="0.98425196850393704" right="0.98425196850393704" top="0.98425196850393704" bottom="0.98425196850393704" header="0" footer="0"/>
  <pageSetup scale="39" fitToHeight="4" orientation="portrait" horizontalDpi="4294967294" verticalDpi="4294967294" r:id="rId1"/>
  <headerFooter>
    <oddFooter>&amp;C&amp;P/&amp;N</oddFooter>
  </headerFooter>
  <rowBreaks count="3" manualBreakCount="3">
    <brk id="80" min="1" max="6" man="1"/>
    <brk id="164" min="1" max="6" man="1"/>
    <brk id="249" min="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NEF_ND</vt:lpstr>
      <vt:lpstr>NEF_ND!Área_de_impresión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2025-01-24T18:34:38Z</cp:lastPrinted>
  <dcterms:created xsi:type="dcterms:W3CDTF">2020-01-21T18:36:28Z</dcterms:created>
  <dcterms:modified xsi:type="dcterms:W3CDTF">2025-01-24T18:34:41Z</dcterms:modified>
</cp:coreProperties>
</file>